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05" windowWidth="11355" windowHeight="8190" activeTab="0"/>
  </bookViews>
  <sheets>
    <sheet name="Questions" sheetId="1" r:id="rId1"/>
    <sheet name="Check Answers" sheetId="2" r:id="rId2"/>
    <sheet name="Data" sheetId="3" state="hidden" r:id="rId3"/>
  </sheets>
  <definedNames/>
  <calcPr fullCalcOnLoad="1"/>
</workbook>
</file>

<file path=xl/comments3.xml><?xml version="1.0" encoding="utf-8"?>
<comments xmlns="http://schemas.openxmlformats.org/spreadsheetml/2006/main">
  <authors>
    <author>Administrator</author>
  </authors>
  <commentList>
    <comment ref="G30" authorId="0">
      <text>
        <r>
          <rPr>
            <b/>
            <sz val="8"/>
            <rFont val="Tahoma"/>
            <family val="2"/>
          </rPr>
          <t>0 = at least 1 wrong
1 = all 3 correct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<sst xmlns="http://schemas.openxmlformats.org/spreadsheetml/2006/main" count="58" uniqueCount="48">
  <si>
    <t>Student Responses</t>
  </si>
  <si>
    <t>Correct Answers</t>
  </si>
  <si>
    <t>Comparison Table</t>
  </si>
  <si>
    <t>Number Correct</t>
  </si>
  <si>
    <t>Percentage Correct</t>
  </si>
  <si>
    <t>Check row correct</t>
  </si>
  <si>
    <t>Use the drop down boxes to complete the table below, then use the link below to check your answers</t>
  </si>
  <si>
    <t>Row Correct</t>
  </si>
  <si>
    <t>Sum</t>
  </si>
  <si>
    <t>Check Answers</t>
  </si>
  <si>
    <t>Return to Questions</t>
  </si>
  <si>
    <t>The rows highlighted (yellow) are correct, the rows that are not highlighted have at least one item that is incorrect</t>
  </si>
  <si>
    <t>Direction of blood flow</t>
  </si>
  <si>
    <t xml:space="preserve">Thickness of the vessel wall </t>
  </si>
  <si>
    <t xml:space="preserve">Colour </t>
  </si>
  <si>
    <t>Valves</t>
  </si>
  <si>
    <t>Pressure</t>
  </si>
  <si>
    <t xml:space="preserve">Function of the vessels </t>
  </si>
  <si>
    <t>Arteries</t>
  </si>
  <si>
    <t>Veins</t>
  </si>
  <si>
    <t>Capillaries</t>
  </si>
  <si>
    <t>Away from heart</t>
  </si>
  <si>
    <t>Towards heart</t>
  </si>
  <si>
    <t>From arteries to veins</t>
  </si>
  <si>
    <t>Thick</t>
  </si>
  <si>
    <t>Thin</t>
  </si>
  <si>
    <t>Very thin (one cell thick only)</t>
  </si>
  <si>
    <t>Oxygenated</t>
  </si>
  <si>
    <t>De-oxygenated</t>
  </si>
  <si>
    <t>Both</t>
  </si>
  <si>
    <t>Bright red</t>
  </si>
  <si>
    <t xml:space="preserve">Bluish </t>
  </si>
  <si>
    <t xml:space="preserve">Mixture </t>
  </si>
  <si>
    <t>No</t>
  </si>
  <si>
    <t>Yes</t>
  </si>
  <si>
    <t>High</t>
  </si>
  <si>
    <t>Very low</t>
  </si>
  <si>
    <t>Low</t>
  </si>
  <si>
    <t xml:space="preserve">Oxygenated / de-oxygenated </t>
  </si>
  <si>
    <t>Carry nutrients and oxygen to tissues</t>
  </si>
  <si>
    <t>Carry waste products away from tissues</t>
  </si>
  <si>
    <t>Diffusion of nutrients between blood and tissues</t>
  </si>
  <si>
    <t>Unit 1</t>
  </si>
  <si>
    <t>Module 8</t>
  </si>
  <si>
    <t>Name:</t>
  </si>
  <si>
    <t>Characteristics of blood vessels</t>
  </si>
  <si>
    <t>Body in Action</t>
  </si>
  <si>
    <t xml:space="preserve">Loughborough College ©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</si>
</sst>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36"/>
      <name val="Calibri"/>
      <family val="2"/>
    </font>
    <font>
      <b/>
      <u val="single"/>
      <sz val="14"/>
      <name val="Calibri"/>
      <family val="2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8" fillId="34" borderId="10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0" fillId="35" borderId="0" xfId="0" applyFill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left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10" xfId="0" applyFont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14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center" shrinkToFit="1"/>
    </xf>
    <xf numFmtId="0" fontId="28" fillId="0" borderId="14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28" fillId="0" borderId="0" xfId="0" applyFont="1" applyBorder="1" applyAlignment="1" applyProtection="1">
      <alignment horizontal="left"/>
      <protection locked="0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31" fillId="0" borderId="0" xfId="53" applyFont="1" applyBorder="1" applyAlignment="1" applyProtection="1">
      <alignment horizontal="center"/>
      <protection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53" applyFont="1" applyBorder="1" applyAlignment="1" applyProtection="1">
      <alignment horizontal="center"/>
      <protection/>
    </xf>
    <xf numFmtId="0" fontId="29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1800225</xdr:colOff>
      <xdr:row>4</xdr:row>
      <xdr:rowOff>0</xdr:rowOff>
    </xdr:from>
    <xdr:to>
      <xdr:col>8</xdr:col>
      <xdr:colOff>361950</xdr:colOff>
      <xdr:row>8</xdr:row>
      <xdr:rowOff>66675</xdr:rowOff>
    </xdr:to>
    <xdr:pic>
      <xdr:nvPicPr>
        <xdr:cNvPr id="1" name="Picture 1" descr="untitl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257175"/>
          <a:ext cx="2181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2"/>
  <sheetViews>
    <sheetView showGridLines="0" showRowColHeaders="0" tabSelected="1" zoomScale="65" zoomScaleNormal="65" zoomScalePageLayoutView="0" workbookViewId="0" topLeftCell="A2">
      <selection activeCell="C12" sqref="C12:F12"/>
    </sheetView>
  </sheetViews>
  <sheetFormatPr defaultColWidth="9.140625" defaultRowHeight="12.75"/>
  <cols>
    <col min="1" max="1" width="2.140625" style="21" customWidth="1"/>
    <col min="2" max="2" width="3.8515625" style="21" customWidth="1"/>
    <col min="3" max="3" width="20.140625" style="21" customWidth="1"/>
    <col min="4" max="6" width="36.00390625" style="21" customWidth="1"/>
    <col min="7" max="16384" width="9.140625" style="21" customWidth="1"/>
  </cols>
  <sheetData>
    <row r="1" ht="6.75" customHeight="1" hidden="1"/>
    <row r="2" spans="2:3" ht="6.75" customHeight="1">
      <c r="B2" s="45" t="s">
        <v>46</v>
      </c>
      <c r="C2" s="46"/>
    </row>
    <row r="3" spans="2:3" ht="6.75" customHeight="1">
      <c r="B3" s="46"/>
      <c r="C3" s="46"/>
    </row>
    <row r="4" spans="2:3" ht="6.75" customHeight="1">
      <c r="B4" s="46"/>
      <c r="C4" s="46"/>
    </row>
    <row r="5" spans="2:3" ht="6.75" customHeight="1">
      <c r="B5" s="45" t="s">
        <v>42</v>
      </c>
      <c r="C5" s="46"/>
    </row>
    <row r="6" spans="2:3" ht="6.75" customHeight="1">
      <c r="B6" s="46"/>
      <c r="C6" s="46"/>
    </row>
    <row r="7" spans="2:3" ht="6.75" customHeight="1">
      <c r="B7" s="45" t="s">
        <v>43</v>
      </c>
      <c r="C7" s="46"/>
    </row>
    <row r="8" spans="2:3" ht="6.75" customHeight="1">
      <c r="B8" s="46"/>
      <c r="C8" s="46"/>
    </row>
    <row r="9" spans="2:3" ht="6.75" customHeight="1">
      <c r="B9" s="45" t="s">
        <v>44</v>
      </c>
      <c r="C9" s="46"/>
    </row>
    <row r="10" spans="2:3" ht="6.75" customHeight="1">
      <c r="B10" s="46"/>
      <c r="C10" s="46"/>
    </row>
    <row r="11" ht="6.75" customHeight="1">
      <c r="B11" s="22"/>
    </row>
    <row r="12" spans="2:6" ht="46.5">
      <c r="B12" s="22"/>
      <c r="C12" s="41" t="s">
        <v>45</v>
      </c>
      <c r="D12" s="41"/>
      <c r="E12" s="41"/>
      <c r="F12" s="41"/>
    </row>
    <row r="13" spans="3:6" ht="15.75">
      <c r="C13" s="44"/>
      <c r="D13" s="44"/>
      <c r="E13" s="44"/>
      <c r="F13" s="44"/>
    </row>
    <row r="14" spans="3:5" ht="15.75">
      <c r="C14" s="22"/>
      <c r="D14" s="40"/>
      <c r="E14" s="23"/>
    </row>
    <row r="15" ht="6.75" customHeight="1"/>
    <row r="16" spans="3:6" ht="12.75">
      <c r="C16" s="42" t="s">
        <v>6</v>
      </c>
      <c r="D16" s="42"/>
      <c r="E16" s="42"/>
      <c r="F16" s="42"/>
    </row>
    <row r="17" spans="3:6" ht="6" customHeight="1">
      <c r="C17" s="42"/>
      <c r="D17" s="42"/>
      <c r="E17" s="42"/>
      <c r="F17" s="42"/>
    </row>
    <row r="18" ht="6.75" customHeight="1"/>
    <row r="19" spans="2:6" ht="15.75">
      <c r="B19" s="24"/>
      <c r="C19" s="25"/>
      <c r="D19" s="26" t="str">
        <f>Data!B3</f>
        <v>Arteries</v>
      </c>
      <c r="E19" s="26" t="str">
        <f>Data!B4</f>
        <v>Veins</v>
      </c>
      <c r="F19" s="26" t="str">
        <f>Data!B5</f>
        <v>Capillaries</v>
      </c>
    </row>
    <row r="20" spans="2:6" ht="34.5" customHeight="1">
      <c r="B20" s="27">
        <v>1</v>
      </c>
      <c r="C20" s="28" t="str">
        <f>Data!C1</f>
        <v>Direction of blood flow</v>
      </c>
      <c r="D20" s="30"/>
      <c r="E20" s="30"/>
      <c r="F20" s="30"/>
    </row>
    <row r="21" spans="2:6" ht="34.5" customHeight="1">
      <c r="B21" s="27">
        <v>2</v>
      </c>
      <c r="C21" s="28" t="str">
        <f>Data!D1</f>
        <v>Thickness of the vessel wall </v>
      </c>
      <c r="D21" s="30"/>
      <c r="E21" s="30"/>
      <c r="F21" s="30"/>
    </row>
    <row r="22" spans="2:6" ht="34.5" customHeight="1">
      <c r="B22" s="27">
        <v>3</v>
      </c>
      <c r="C22" s="28" t="str">
        <f>Data!E1</f>
        <v>Oxygenated / de-oxygenated </v>
      </c>
      <c r="D22" s="30"/>
      <c r="E22" s="30"/>
      <c r="F22" s="30"/>
    </row>
    <row r="23" spans="2:6" ht="34.5" customHeight="1">
      <c r="B23" s="27">
        <v>4</v>
      </c>
      <c r="C23" s="28" t="str">
        <f>Data!F1</f>
        <v>Colour </v>
      </c>
      <c r="D23" s="30"/>
      <c r="E23" s="30"/>
      <c r="F23" s="30"/>
    </row>
    <row r="24" spans="2:6" ht="34.5" customHeight="1">
      <c r="B24" s="27">
        <v>5</v>
      </c>
      <c r="C24" s="28" t="str">
        <f>Data!G1</f>
        <v>Valves</v>
      </c>
      <c r="D24" s="30" t="s">
        <v>33</v>
      </c>
      <c r="E24" s="30" t="s">
        <v>34</v>
      </c>
      <c r="F24" s="30" t="s">
        <v>33</v>
      </c>
    </row>
    <row r="25" spans="2:6" ht="34.5" customHeight="1">
      <c r="B25" s="27">
        <v>6</v>
      </c>
      <c r="C25" s="28" t="str">
        <f>Data!H1</f>
        <v>Pressure</v>
      </c>
      <c r="D25" s="30"/>
      <c r="E25" s="30"/>
      <c r="F25" s="30"/>
    </row>
    <row r="26" spans="2:6" ht="34.5" customHeight="1">
      <c r="B26" s="27">
        <v>7</v>
      </c>
      <c r="C26" s="28" t="str">
        <f>Data!I1</f>
        <v>Function of the vessels </v>
      </c>
      <c r="D26" s="30"/>
      <c r="E26" s="30"/>
      <c r="F26" s="30"/>
    </row>
    <row r="27" spans="2:6" ht="34.5" customHeight="1" hidden="1">
      <c r="B27" s="27">
        <v>8</v>
      </c>
      <c r="C27" s="28">
        <f>Data!J1</f>
        <v>0</v>
      </c>
      <c r="D27" s="30"/>
      <c r="E27" s="30"/>
      <c r="F27" s="30"/>
    </row>
    <row r="28" spans="4:6" ht="5.25" customHeight="1">
      <c r="D28" s="29"/>
      <c r="E28" s="29"/>
      <c r="F28" s="29"/>
    </row>
    <row r="29" spans="4:6" ht="18.75">
      <c r="D29" s="43" t="s">
        <v>9</v>
      </c>
      <c r="E29" s="43"/>
      <c r="F29" s="29"/>
    </row>
    <row r="30" ht="12.75">
      <c r="E30" s="29"/>
    </row>
    <row r="32" ht="12.75">
      <c r="F32" s="21" t="s">
        <v>47</v>
      </c>
    </row>
  </sheetData>
  <sheetProtection/>
  <mergeCells count="8">
    <mergeCell ref="C12:F12"/>
    <mergeCell ref="C16:F17"/>
    <mergeCell ref="D29:E29"/>
    <mergeCell ref="C13:F13"/>
    <mergeCell ref="B2:C4"/>
    <mergeCell ref="B5:C6"/>
    <mergeCell ref="B7:C8"/>
    <mergeCell ref="B9:C10"/>
  </mergeCells>
  <hyperlinks>
    <hyperlink ref="D29:E29" location="'Check Answers'!A1" display="Check Answers"/>
  </hyperlink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showGridLines="0" showRowColHeaders="0" zoomScalePageLayoutView="0" workbookViewId="0" topLeftCell="A2">
      <selection activeCell="D19" sqref="D19:E19"/>
    </sheetView>
  </sheetViews>
  <sheetFormatPr defaultColWidth="9.140625" defaultRowHeight="12.75"/>
  <cols>
    <col min="1" max="1" width="2.140625" style="0" customWidth="1"/>
    <col min="2" max="2" width="3.8515625" style="0" customWidth="1"/>
    <col min="3" max="3" width="20.140625" style="0" customWidth="1"/>
    <col min="4" max="6" width="30.7109375" style="0" customWidth="1"/>
    <col min="7" max="7" width="15.7109375" style="11" customWidth="1"/>
    <col min="8" max="8" width="9.140625" style="11" hidden="1" customWidth="1"/>
    <col min="9" max="13" width="9.140625" style="19" hidden="1" customWidth="1"/>
    <col min="14" max="14" width="9.140625" style="0" hidden="1" customWidth="1"/>
  </cols>
  <sheetData>
    <row r="1" ht="12.75" hidden="1"/>
    <row r="2" spans="1:15" ht="46.5">
      <c r="A2" s="22"/>
      <c r="B2" s="22"/>
      <c r="C2" s="41" t="str">
        <f>Questions!C12</f>
        <v>Characteristics of blood vessels</v>
      </c>
      <c r="D2" s="41"/>
      <c r="E2" s="41"/>
      <c r="F2" s="41"/>
      <c r="G2" s="32"/>
      <c r="H2" s="32"/>
      <c r="I2" s="22"/>
      <c r="J2" s="22"/>
      <c r="K2" s="22"/>
      <c r="L2" s="22"/>
      <c r="M2" s="22"/>
      <c r="N2" s="22"/>
      <c r="O2" s="22"/>
    </row>
    <row r="3" spans="1:15" ht="3" customHeight="1">
      <c r="A3" s="22"/>
      <c r="B3" s="22"/>
      <c r="C3" s="22"/>
      <c r="D3" s="22"/>
      <c r="E3" s="22"/>
      <c r="F3" s="22"/>
      <c r="G3" s="32"/>
      <c r="H3" s="32"/>
      <c r="I3" s="22"/>
      <c r="J3" s="22"/>
      <c r="K3" s="22"/>
      <c r="L3" s="22"/>
      <c r="M3" s="22"/>
      <c r="N3" s="22"/>
      <c r="O3" s="22"/>
    </row>
    <row r="4" spans="1:15" ht="15.75">
      <c r="A4" s="22"/>
      <c r="B4" s="22"/>
      <c r="C4" s="22"/>
      <c r="D4" s="23">
        <f>IF(Questions!D14&lt;&gt;"",Questions!D14,"")</f>
      </c>
      <c r="E4" s="23"/>
      <c r="F4" s="22"/>
      <c r="G4" s="32"/>
      <c r="H4" s="32"/>
      <c r="I4" s="22"/>
      <c r="J4" s="22"/>
      <c r="K4" s="22"/>
      <c r="L4" s="22"/>
      <c r="M4" s="22"/>
      <c r="N4" s="22"/>
      <c r="O4" s="22"/>
    </row>
    <row r="5" spans="1:15" ht="4.5" customHeight="1">
      <c r="A5" s="22"/>
      <c r="B5" s="22"/>
      <c r="C5" s="22"/>
      <c r="D5" s="39"/>
      <c r="E5" s="22"/>
      <c r="F5" s="22"/>
      <c r="G5" s="32"/>
      <c r="H5" s="32"/>
      <c r="I5" s="22"/>
      <c r="J5" s="22"/>
      <c r="K5" s="22"/>
      <c r="L5" s="22"/>
      <c r="M5" s="22"/>
      <c r="N5" s="22"/>
      <c r="O5" s="22"/>
    </row>
    <row r="6" spans="1:15" ht="15.75">
      <c r="A6" s="22"/>
      <c r="B6" s="22"/>
      <c r="C6" s="42" t="s">
        <v>11</v>
      </c>
      <c r="D6" s="42"/>
      <c r="E6" s="42"/>
      <c r="F6" s="42"/>
      <c r="G6" s="42"/>
      <c r="H6" s="31"/>
      <c r="I6" s="22"/>
      <c r="J6" s="22"/>
      <c r="K6" s="22"/>
      <c r="L6" s="22"/>
      <c r="M6" s="22"/>
      <c r="N6" s="22"/>
      <c r="O6" s="22"/>
    </row>
    <row r="7" spans="1:15" ht="15.75">
      <c r="A7" s="22"/>
      <c r="B7" s="22"/>
      <c r="C7" s="48" t="str">
        <f>"You have got "&amp;Data!G39&amp;" out of "&amp;Data!B1&amp;" rows correct"</f>
        <v>You have got 1 out of 7 rows correct</v>
      </c>
      <c r="D7" s="48"/>
      <c r="E7" s="48"/>
      <c r="F7" s="48"/>
      <c r="G7" s="32"/>
      <c r="H7" s="32"/>
      <c r="I7" s="22"/>
      <c r="J7" s="22"/>
      <c r="K7" s="22"/>
      <c r="L7" s="22"/>
      <c r="M7" s="22"/>
      <c r="N7" s="22"/>
      <c r="O7" s="22"/>
    </row>
    <row r="8" spans="1:15" ht="7.5" customHeight="1">
      <c r="A8" s="22"/>
      <c r="B8" s="22"/>
      <c r="C8" s="22"/>
      <c r="D8" s="22"/>
      <c r="E8" s="22"/>
      <c r="F8" s="22"/>
      <c r="G8" s="32"/>
      <c r="H8" s="32"/>
      <c r="I8" s="22"/>
      <c r="J8" s="22"/>
      <c r="K8" s="22"/>
      <c r="L8" s="22"/>
      <c r="M8" s="22"/>
      <c r="N8" s="22"/>
      <c r="O8" s="22"/>
    </row>
    <row r="9" spans="1:15" ht="17.25" customHeight="1">
      <c r="A9" s="22"/>
      <c r="B9" s="24"/>
      <c r="C9" s="25"/>
      <c r="D9" s="26" t="str">
        <f>Questions!D19</f>
        <v>Arteries</v>
      </c>
      <c r="E9" s="26" t="str">
        <f>Questions!E19</f>
        <v>Veins</v>
      </c>
      <c r="F9" s="26" t="str">
        <f>Questions!F19</f>
        <v>Capillaries</v>
      </c>
      <c r="G9" s="33" t="s">
        <v>7</v>
      </c>
      <c r="H9" s="34"/>
      <c r="I9" s="24"/>
      <c r="J9" s="24"/>
      <c r="K9" s="24"/>
      <c r="L9" s="24"/>
      <c r="M9" s="24"/>
      <c r="N9" s="22"/>
      <c r="O9" s="22"/>
    </row>
    <row r="10" spans="1:15" ht="32.25" customHeight="1">
      <c r="A10" s="22"/>
      <c r="B10" s="27">
        <v>1</v>
      </c>
      <c r="C10" s="28" t="str">
        <f>Questions!C20</f>
        <v>Direction of blood flow</v>
      </c>
      <c r="D10" s="35">
        <f>IF(Questions!D20&lt;&gt;"",VLOOKUP(Questions!D20,Data!$A$3:$J$5,3),"")</f>
      </c>
      <c r="E10" s="35">
        <f>IF(Questions!E20&lt;&gt;"",VLOOKUP(Questions!E20,Data!$A$3:$J$5,3),"")</f>
      </c>
      <c r="F10" s="35">
        <f>IF(Questions!F20&lt;&gt;"",VLOOKUP(Questions!F20,Data!$A$3:$J$5,3),"")</f>
      </c>
      <c r="G10" s="28">
        <f>IF(Data!G31=1,"Correct","")</f>
      </c>
      <c r="H10" s="36"/>
      <c r="I10" s="24" t="str">
        <f>IF(Data!G31=1,'Check Answers'!C10,".")</f>
        <v>.</v>
      </c>
      <c r="J10" s="24" t="str">
        <f>IF(Data!G31=1,'Check Answers'!D10,".")</f>
        <v>.</v>
      </c>
      <c r="K10" s="24" t="str">
        <f>IF(Data!G31=1,'Check Answers'!E10,".")</f>
        <v>.</v>
      </c>
      <c r="L10" s="24" t="str">
        <f>IF(Data!G31=1,'Check Answers'!F10,".")</f>
        <v>.</v>
      </c>
      <c r="M10" s="24" t="str">
        <f>IF(Data!G31=1,"Correct",".")</f>
        <v>.</v>
      </c>
      <c r="N10" s="22"/>
      <c r="O10" s="22"/>
    </row>
    <row r="11" spans="1:15" ht="32.25" customHeight="1">
      <c r="A11" s="22"/>
      <c r="B11" s="27">
        <v>2</v>
      </c>
      <c r="C11" s="28" t="str">
        <f>Questions!C21</f>
        <v>Thickness of the vessel wall </v>
      </c>
      <c r="D11" s="35">
        <f>IF(Questions!D21&lt;&gt;"",VLOOKUP(Questions!D21,Data!$A$3:$J$5,4),"")</f>
      </c>
      <c r="E11" s="35">
        <f>IF(Questions!E21&lt;&gt;"",VLOOKUP(Questions!E21,Data!$A$3:$J$5,4),"")</f>
      </c>
      <c r="F11" s="35">
        <f>IF(Questions!F21&lt;&gt;"",VLOOKUP(Questions!F21,Data!$A$3:$J$5,4),"")</f>
      </c>
      <c r="G11" s="28">
        <f>IF(Data!G32=1,"Correct","")</f>
      </c>
      <c r="H11" s="36"/>
      <c r="I11" s="24" t="str">
        <f>IF(Data!G32=1,'Check Answers'!C11,".")</f>
        <v>.</v>
      </c>
      <c r="J11" s="24" t="str">
        <f>IF(Data!G32=1,'Check Answers'!D11,".")</f>
        <v>.</v>
      </c>
      <c r="K11" s="24" t="str">
        <f>IF(Data!G32=1,'Check Answers'!E11,".")</f>
        <v>.</v>
      </c>
      <c r="L11" s="24" t="str">
        <f>IF(Data!G32=1,'Check Answers'!F11,".")</f>
        <v>.</v>
      </c>
      <c r="M11" s="24" t="str">
        <f>IF(Data!G32=1,"Correct",".")</f>
        <v>.</v>
      </c>
      <c r="N11" s="22"/>
      <c r="O11" s="22"/>
    </row>
    <row r="12" spans="1:15" ht="32.25" customHeight="1">
      <c r="A12" s="22"/>
      <c r="B12" s="27">
        <v>3</v>
      </c>
      <c r="C12" s="28" t="str">
        <f>Questions!C22</f>
        <v>Oxygenated / de-oxygenated </v>
      </c>
      <c r="D12" s="35">
        <f>IF(Questions!D22&lt;&gt;"",VLOOKUP(Questions!D22,Data!$A$3:$J$5,5),"")</f>
      </c>
      <c r="E12" s="35">
        <f>IF(Questions!E22&lt;&gt;"",VLOOKUP(Questions!E22,Data!$A$3:$J$5,5),"")</f>
      </c>
      <c r="F12" s="35">
        <f>IF(Questions!F22&lt;&gt;"",VLOOKUP(Questions!F22,Data!$A$3:$J$5,5),"")</f>
      </c>
      <c r="G12" s="28">
        <f>IF(Data!G33=1,"Correct","")</f>
      </c>
      <c r="H12" s="36"/>
      <c r="I12" s="24" t="str">
        <f>IF(Data!G33=1,'Check Answers'!C12,".")</f>
        <v>.</v>
      </c>
      <c r="J12" s="24" t="str">
        <f>IF(Data!G33=1,'Check Answers'!D12,".")</f>
        <v>.</v>
      </c>
      <c r="K12" s="24" t="str">
        <f>IF(Data!G33=1,'Check Answers'!E12,".")</f>
        <v>.</v>
      </c>
      <c r="L12" s="24" t="str">
        <f>IF(Data!G33=1,'Check Answers'!F12,".")</f>
        <v>.</v>
      </c>
      <c r="M12" s="24" t="str">
        <f>IF(Data!G33=1,"Correct",".")</f>
        <v>.</v>
      </c>
      <c r="N12" s="22"/>
      <c r="O12" s="22"/>
    </row>
    <row r="13" spans="1:15" ht="32.25" customHeight="1">
      <c r="A13" s="22"/>
      <c r="B13" s="27">
        <v>4</v>
      </c>
      <c r="C13" s="28" t="str">
        <f>Questions!C23</f>
        <v>Colour </v>
      </c>
      <c r="D13" s="35">
        <f>IF(Questions!D23&lt;&gt;"",VLOOKUP(Questions!D23,Data!$A$3:$J$5,6),"")</f>
      </c>
      <c r="E13" s="35">
        <f>IF(Questions!E23&lt;&gt;"",VLOOKUP(Questions!E23,Data!$A$3:$J$5,6),"")</f>
      </c>
      <c r="F13" s="35">
        <f>IF(Questions!F23&lt;&gt;"",VLOOKUP(Questions!F23,Data!$A$3:$J$5,6),"")</f>
      </c>
      <c r="G13" s="28">
        <f>IF(Data!G34=1,"Correct","")</f>
      </c>
      <c r="H13" s="36"/>
      <c r="I13" s="24" t="str">
        <f>IF(Data!G34=1,'Check Answers'!C13,".")</f>
        <v>.</v>
      </c>
      <c r="J13" s="24" t="str">
        <f>IF(Data!G34=1,'Check Answers'!D13,".")</f>
        <v>.</v>
      </c>
      <c r="K13" s="24" t="str">
        <f>IF(Data!G34=1,'Check Answers'!E13,".")</f>
        <v>.</v>
      </c>
      <c r="L13" s="24" t="str">
        <f>IF(Data!G34=1,'Check Answers'!F13,".")</f>
        <v>.</v>
      </c>
      <c r="M13" s="24" t="str">
        <f>IF(Data!G34=1,"Correct",".")</f>
        <v>.</v>
      </c>
      <c r="N13" s="22"/>
      <c r="O13" s="22"/>
    </row>
    <row r="14" spans="1:15" ht="32.25" customHeight="1">
      <c r="A14" s="22"/>
      <c r="B14" s="27">
        <v>5</v>
      </c>
      <c r="C14" s="28" t="str">
        <f>Questions!C24</f>
        <v>Valves</v>
      </c>
      <c r="D14" s="35" t="s">
        <v>33</v>
      </c>
      <c r="E14" s="35" t="s">
        <v>34</v>
      </c>
      <c r="F14" s="35" t="s">
        <v>33</v>
      </c>
      <c r="G14" s="28" t="str">
        <f>IF(Data!G35=1,"Correct","")</f>
        <v>Correct</v>
      </c>
      <c r="H14" s="37"/>
      <c r="I14" s="24" t="str">
        <f>IF(Data!G35=1,'Check Answers'!C14,".")</f>
        <v>Valves</v>
      </c>
      <c r="J14" s="24" t="str">
        <f>IF(Data!G35=1,'Check Answers'!D14,".")</f>
        <v>No</v>
      </c>
      <c r="K14" s="24" t="str">
        <f>IF(Data!G35=1,'Check Answers'!E14,".")</f>
        <v>Yes</v>
      </c>
      <c r="L14" s="24" t="str">
        <f>IF(Data!G35=1,'Check Answers'!F14,".")</f>
        <v>No</v>
      </c>
      <c r="M14" s="24" t="str">
        <f>IF(Data!G35=1,"Correct",".")</f>
        <v>Correct</v>
      </c>
      <c r="N14" s="22"/>
      <c r="O14" s="22"/>
    </row>
    <row r="15" spans="1:15" ht="32.25" customHeight="1">
      <c r="A15" s="22"/>
      <c r="B15" s="27">
        <v>6</v>
      </c>
      <c r="C15" s="28" t="str">
        <f>Questions!C25</f>
        <v>Pressure</v>
      </c>
      <c r="D15" s="35">
        <f>IF(Questions!D25&lt;&gt;"",VLOOKUP(Questions!D25,Data!$A$3:$J$5,8),"")</f>
      </c>
      <c r="E15" s="35">
        <f>IF(Questions!E25&lt;&gt;"",VLOOKUP(Questions!E25,Data!$A$3:$J$5,8),"")</f>
      </c>
      <c r="F15" s="35">
        <f>IF(Questions!F25&lt;&gt;"",VLOOKUP(Questions!F25,Data!$A$3:$J$5,8),"")</f>
      </c>
      <c r="G15" s="28">
        <f>IF(Data!G36=1,"Correct","")</f>
      </c>
      <c r="H15" s="37"/>
      <c r="I15" s="24" t="str">
        <f>IF(Data!G36=1,'Check Answers'!C15,".")</f>
        <v>.</v>
      </c>
      <c r="J15" s="24" t="str">
        <f>IF(Data!G36=1,'Check Answers'!D15,".")</f>
        <v>.</v>
      </c>
      <c r="K15" s="24" t="str">
        <f>IF(Data!G36=1,'Check Answers'!E15,".")</f>
        <v>.</v>
      </c>
      <c r="L15" s="24" t="str">
        <f>IF(Data!G36=1,'Check Answers'!F15,".")</f>
        <v>.</v>
      </c>
      <c r="M15" s="24" t="str">
        <f>IF(Data!G36=1,"Correct",".")</f>
        <v>.</v>
      </c>
      <c r="N15" s="22"/>
      <c r="O15" s="22"/>
    </row>
    <row r="16" spans="1:15" ht="32.25" customHeight="1">
      <c r="A16" s="22"/>
      <c r="B16" s="27">
        <v>7</v>
      </c>
      <c r="C16" s="28" t="str">
        <f>Questions!C26</f>
        <v>Function of the vessels </v>
      </c>
      <c r="D16" s="35">
        <f>IF(Questions!D26&lt;&gt;"",VLOOKUP(Questions!D26,Data!$A$3:$J$5,9),"")</f>
      </c>
      <c r="E16" s="35">
        <f>IF(Questions!E26&lt;&gt;"",VLOOKUP(Questions!E26,Data!$A$3:$J$5,9),"")</f>
      </c>
      <c r="F16" s="35">
        <f>IF(Questions!F26&lt;&gt;"",VLOOKUP(Questions!F26,Data!$A$3:$J$5,9),"")</f>
      </c>
      <c r="G16" s="28">
        <f>IF(Data!G37=1,"Correct","")</f>
      </c>
      <c r="H16" s="37"/>
      <c r="I16" s="24" t="str">
        <f>IF(Data!G37=1,'Check Answers'!C16,".")</f>
        <v>.</v>
      </c>
      <c r="J16" s="24" t="str">
        <f>IF(Data!G37=1,'Check Answers'!D16,".")</f>
        <v>.</v>
      </c>
      <c r="K16" s="24" t="str">
        <f>IF(Data!G37=1,'Check Answers'!E16,".")</f>
        <v>.</v>
      </c>
      <c r="L16" s="24" t="str">
        <f>IF(Data!G37=1,'Check Answers'!F16,".")</f>
        <v>.</v>
      </c>
      <c r="M16" s="24" t="str">
        <f>IF(Data!G37=1,"Correct",".")</f>
        <v>.</v>
      </c>
      <c r="N16" s="22"/>
      <c r="O16" s="22"/>
    </row>
    <row r="17" spans="1:15" ht="36.75" customHeight="1" hidden="1">
      <c r="A17" s="22"/>
      <c r="B17" s="27">
        <v>8</v>
      </c>
      <c r="C17" s="28">
        <f>Questions!C27</f>
        <v>0</v>
      </c>
      <c r="D17" s="35">
        <f>IF(Questions!D27&lt;&gt;"",VLOOKUP(Questions!D27,Data!$A$3:$J$5,9),"")</f>
      </c>
      <c r="E17" s="35">
        <f>IF(Questions!E27&lt;&gt;"",VLOOKUP(Questions!E27,Data!$A$3:$J$5,9),"")</f>
      </c>
      <c r="F17" s="35">
        <f>IF(Questions!F27&lt;&gt;"",VLOOKUP(Questions!F27,Data!$A$3:$J$5,9),"")</f>
      </c>
      <c r="G17" s="38">
        <f>IF(Data!G38=1,"Correct","")</f>
      </c>
      <c r="H17" s="37"/>
      <c r="I17" s="24" t="str">
        <f>IF(Data!G38=1,'Check Answers'!C17,".")</f>
        <v>.</v>
      </c>
      <c r="J17" s="22"/>
      <c r="K17" s="24" t="str">
        <f>IF(Data!G38=1,'Check Answers'!E17,".")</f>
        <v>.</v>
      </c>
      <c r="L17" s="22"/>
      <c r="M17" s="22"/>
      <c r="N17" s="22"/>
      <c r="O17" s="22"/>
    </row>
    <row r="18" spans="1:15" ht="3.75" customHeight="1">
      <c r="A18" s="22"/>
      <c r="B18" s="22"/>
      <c r="C18" s="22"/>
      <c r="D18" s="39"/>
      <c r="E18" s="39"/>
      <c r="F18" s="39"/>
      <c r="G18" s="32"/>
      <c r="H18" s="32"/>
      <c r="I18" s="22"/>
      <c r="J18" s="22"/>
      <c r="K18" s="22"/>
      <c r="L18" s="22"/>
      <c r="M18" s="22"/>
      <c r="N18" s="22"/>
      <c r="O18" s="22"/>
    </row>
    <row r="19" spans="1:15" ht="15.75">
      <c r="A19" s="22"/>
      <c r="B19" s="22"/>
      <c r="C19" s="22"/>
      <c r="D19" s="47" t="s">
        <v>10</v>
      </c>
      <c r="E19" s="47"/>
      <c r="F19" s="39"/>
      <c r="G19" s="32"/>
      <c r="H19" s="32"/>
      <c r="I19" s="22"/>
      <c r="J19" s="22"/>
      <c r="K19" s="22"/>
      <c r="L19" s="22"/>
      <c r="M19" s="22"/>
      <c r="N19" s="22"/>
      <c r="O19" s="22"/>
    </row>
    <row r="20" spans="1:15" ht="15.75">
      <c r="A20" s="22"/>
      <c r="B20" s="22"/>
      <c r="C20" s="22"/>
      <c r="D20" s="22"/>
      <c r="E20" s="22"/>
      <c r="F20" s="22"/>
      <c r="G20" s="32"/>
      <c r="H20" s="32"/>
      <c r="I20" s="22"/>
      <c r="J20" s="22"/>
      <c r="K20" s="22"/>
      <c r="L20" s="22"/>
      <c r="M20" s="22"/>
      <c r="N20" s="22"/>
      <c r="O20" s="22"/>
    </row>
    <row r="21" spans="1:15" ht="15.75">
      <c r="A21" s="22"/>
      <c r="B21" s="22"/>
      <c r="C21" s="22"/>
      <c r="D21" s="22"/>
      <c r="E21" s="22"/>
      <c r="F21" s="22"/>
      <c r="G21" s="32"/>
      <c r="H21" s="32"/>
      <c r="I21" s="22"/>
      <c r="J21" s="22"/>
      <c r="K21" s="22"/>
      <c r="L21" s="22"/>
      <c r="M21" s="22"/>
      <c r="N21" s="22"/>
      <c r="O21" s="22"/>
    </row>
    <row r="22" spans="1:15" ht="15.75">
      <c r="A22" s="22"/>
      <c r="B22" s="22"/>
      <c r="C22" s="22"/>
      <c r="D22" s="22"/>
      <c r="E22" s="22"/>
      <c r="F22" s="22"/>
      <c r="G22" s="32"/>
      <c r="H22" s="32"/>
      <c r="I22" s="22"/>
      <c r="J22" s="22"/>
      <c r="K22" s="22"/>
      <c r="L22" s="22"/>
      <c r="M22" s="22"/>
      <c r="N22" s="22"/>
      <c r="O22" s="22"/>
    </row>
  </sheetData>
  <sheetProtection/>
  <mergeCells count="4">
    <mergeCell ref="D19:E19"/>
    <mergeCell ref="C2:F2"/>
    <mergeCell ref="C6:G6"/>
    <mergeCell ref="C7:F7"/>
  </mergeCells>
  <conditionalFormatting sqref="C10:C16">
    <cfRule type="cellIs" priority="1" dxfId="0" operator="equal" stopIfTrue="1">
      <formula>$I10</formula>
    </cfRule>
  </conditionalFormatting>
  <conditionalFormatting sqref="D10:D16">
    <cfRule type="cellIs" priority="2" dxfId="0" operator="equal" stopIfTrue="1">
      <formula>$J10</formula>
    </cfRule>
  </conditionalFormatting>
  <conditionalFormatting sqref="E10:E16">
    <cfRule type="cellIs" priority="3" dxfId="0" operator="equal" stopIfTrue="1">
      <formula>$K10</formula>
    </cfRule>
  </conditionalFormatting>
  <conditionalFormatting sqref="F10:F16">
    <cfRule type="cellIs" priority="4" dxfId="0" operator="equal" stopIfTrue="1">
      <formula>$L10</formula>
    </cfRule>
  </conditionalFormatting>
  <conditionalFormatting sqref="C17">
    <cfRule type="cellIs" priority="5" dxfId="0" operator="equal" stopIfTrue="1">
      <formula>#REF!</formula>
    </cfRule>
  </conditionalFormatting>
  <conditionalFormatting sqref="G10:G16">
    <cfRule type="cellIs" priority="6" dxfId="0" operator="equal" stopIfTrue="1">
      <formula>"Correct"</formula>
    </cfRule>
  </conditionalFormatting>
  <hyperlinks>
    <hyperlink ref="D19:E19" location="Questions!A1" display="Return to Questions"/>
  </hyperlink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B1">
      <selection activeCell="B8" sqref="B8"/>
    </sheetView>
  </sheetViews>
  <sheetFormatPr defaultColWidth="9.140625" defaultRowHeight="12.75"/>
  <cols>
    <col min="2" max="2" width="41.7109375" style="0" bestFit="1" customWidth="1"/>
    <col min="3" max="3" width="42.57421875" style="0" bestFit="1" customWidth="1"/>
  </cols>
  <sheetData>
    <row r="1" spans="2:10" ht="12.75">
      <c r="B1" s="20">
        <f>COUNTA(C1:J1)</f>
        <v>7</v>
      </c>
      <c r="C1" t="s">
        <v>12</v>
      </c>
      <c r="D1" t="s">
        <v>13</v>
      </c>
      <c r="E1" t="s">
        <v>38</v>
      </c>
      <c r="F1" t="s">
        <v>14</v>
      </c>
      <c r="G1" t="s">
        <v>15</v>
      </c>
      <c r="H1" t="s">
        <v>16</v>
      </c>
      <c r="I1" t="s">
        <v>17</v>
      </c>
      <c r="J1" s="17"/>
    </row>
    <row r="2" spans="2:10" ht="12.75">
      <c r="B2">
        <v>1</v>
      </c>
      <c r="C2" s="17">
        <v>2</v>
      </c>
      <c r="D2" s="17">
        <v>3</v>
      </c>
      <c r="E2" s="17">
        <v>4</v>
      </c>
      <c r="F2" s="17">
        <v>5</v>
      </c>
      <c r="G2" s="17"/>
      <c r="H2" s="17"/>
      <c r="I2" s="17"/>
      <c r="J2" s="17"/>
    </row>
    <row r="3" spans="1:10" ht="12.75">
      <c r="A3">
        <v>1</v>
      </c>
      <c r="B3" s="15" t="s">
        <v>18</v>
      </c>
      <c r="C3" s="18" t="s">
        <v>21</v>
      </c>
      <c r="D3" s="18" t="s">
        <v>24</v>
      </c>
      <c r="E3" s="18" t="s">
        <v>29</v>
      </c>
      <c r="F3" s="18" t="s">
        <v>31</v>
      </c>
      <c r="G3" s="17" t="s">
        <v>33</v>
      </c>
      <c r="H3" s="17" t="s">
        <v>35</v>
      </c>
      <c r="I3" s="17" t="s">
        <v>41</v>
      </c>
      <c r="J3" s="17"/>
    </row>
    <row r="4" spans="1:10" ht="15.75" customHeight="1">
      <c r="A4">
        <v>2</v>
      </c>
      <c r="B4" s="15" t="s">
        <v>19</v>
      </c>
      <c r="C4" s="18" t="s">
        <v>22</v>
      </c>
      <c r="D4" s="18" t="s">
        <v>25</v>
      </c>
      <c r="E4" s="18" t="s">
        <v>28</v>
      </c>
      <c r="F4" s="18" t="s">
        <v>30</v>
      </c>
      <c r="G4" s="17" t="s">
        <v>33</v>
      </c>
      <c r="H4" s="17" t="s">
        <v>37</v>
      </c>
      <c r="I4" s="17" t="s">
        <v>39</v>
      </c>
      <c r="J4" s="17"/>
    </row>
    <row r="5" spans="1:10" ht="48">
      <c r="A5">
        <v>3</v>
      </c>
      <c r="B5" s="15" t="s">
        <v>20</v>
      </c>
      <c r="C5" s="18" t="s">
        <v>23</v>
      </c>
      <c r="D5" s="18" t="s">
        <v>26</v>
      </c>
      <c r="E5" s="18" t="s">
        <v>27</v>
      </c>
      <c r="F5" s="18" t="s">
        <v>32</v>
      </c>
      <c r="G5" s="17" t="s">
        <v>34</v>
      </c>
      <c r="H5" s="17" t="s">
        <v>36</v>
      </c>
      <c r="I5" s="17" t="s">
        <v>40</v>
      </c>
      <c r="J5" s="17"/>
    </row>
    <row r="7" ht="15">
      <c r="B7" s="16"/>
    </row>
    <row r="8" ht="15">
      <c r="B8" s="16"/>
    </row>
    <row r="9" ht="15">
      <c r="B9" s="16"/>
    </row>
    <row r="10" spans="2:6" ht="31.5">
      <c r="B10" s="16"/>
      <c r="C10" s="1" t="s">
        <v>0</v>
      </c>
      <c r="D10" s="2" t="str">
        <f>B3</f>
        <v>Arteries</v>
      </c>
      <c r="E10" s="2" t="str">
        <f>B4</f>
        <v>Veins</v>
      </c>
      <c r="F10" s="2" t="str">
        <f>B5</f>
        <v>Capillaries</v>
      </c>
    </row>
    <row r="11" spans="2:6" ht="15">
      <c r="B11">
        <v>1</v>
      </c>
      <c r="C11" s="3" t="str">
        <f>C1</f>
        <v>Direction of blood flow</v>
      </c>
      <c r="D11" s="6">
        <f>Questions!D20</f>
        <v>0</v>
      </c>
      <c r="E11" s="6">
        <f>Questions!E20</f>
        <v>0</v>
      </c>
      <c r="F11" s="6">
        <f>Questions!F20</f>
        <v>0</v>
      </c>
    </row>
    <row r="12" spans="2:6" ht="15">
      <c r="B12">
        <v>2</v>
      </c>
      <c r="C12" s="3" t="str">
        <f>D1</f>
        <v>Thickness of the vessel wall </v>
      </c>
      <c r="D12" s="6">
        <f>Questions!D21</f>
        <v>0</v>
      </c>
      <c r="E12" s="6">
        <f>Questions!E21</f>
        <v>0</v>
      </c>
      <c r="F12" s="6">
        <f>Questions!F21</f>
        <v>0</v>
      </c>
    </row>
    <row r="13" spans="2:6" ht="15">
      <c r="B13">
        <v>3</v>
      </c>
      <c r="C13" s="4" t="str">
        <f>E1</f>
        <v>Oxygenated / de-oxygenated </v>
      </c>
      <c r="D13" s="6">
        <f>Questions!D22</f>
        <v>0</v>
      </c>
      <c r="E13" s="6">
        <f>Questions!E22</f>
        <v>0</v>
      </c>
      <c r="F13" s="6">
        <f>Questions!F22</f>
        <v>0</v>
      </c>
    </row>
    <row r="14" spans="2:6" ht="15">
      <c r="B14">
        <v>4</v>
      </c>
      <c r="C14" s="3" t="str">
        <f>F1</f>
        <v>Colour </v>
      </c>
      <c r="D14" s="6">
        <f>Questions!D23</f>
        <v>0</v>
      </c>
      <c r="E14" s="6">
        <f>Questions!E23</f>
        <v>0</v>
      </c>
      <c r="F14" s="6">
        <f>Questions!F23</f>
        <v>0</v>
      </c>
    </row>
    <row r="15" spans="2:6" ht="15">
      <c r="B15">
        <v>5</v>
      </c>
      <c r="C15" s="3" t="str">
        <f>G1</f>
        <v>Valves</v>
      </c>
      <c r="D15" s="6" t="str">
        <f>Questions!D24</f>
        <v>No</v>
      </c>
      <c r="E15" s="6" t="str">
        <f>Questions!E24</f>
        <v>Yes</v>
      </c>
      <c r="F15" s="6" t="str">
        <f>Questions!F24</f>
        <v>No</v>
      </c>
    </row>
    <row r="16" spans="2:6" ht="15">
      <c r="B16">
        <v>6</v>
      </c>
      <c r="C16" s="3" t="str">
        <f>H1</f>
        <v>Pressure</v>
      </c>
      <c r="D16" s="6">
        <f>Questions!D25</f>
        <v>0</v>
      </c>
      <c r="E16" s="6">
        <f>Questions!E25</f>
        <v>0</v>
      </c>
      <c r="F16" s="6">
        <f>Questions!F25</f>
        <v>0</v>
      </c>
    </row>
    <row r="17" spans="2:6" ht="15">
      <c r="B17">
        <v>7</v>
      </c>
      <c r="C17" s="3" t="str">
        <f>I1</f>
        <v>Function of the vessels </v>
      </c>
      <c r="D17" s="6">
        <f>Questions!D26</f>
        <v>0</v>
      </c>
      <c r="E17" s="6">
        <f>Questions!E26</f>
        <v>0</v>
      </c>
      <c r="F17" s="6">
        <f>Questions!F26</f>
        <v>0</v>
      </c>
    </row>
    <row r="18" spans="2:6" ht="15">
      <c r="B18">
        <v>8</v>
      </c>
      <c r="C18" s="3">
        <f>J1</f>
        <v>0</v>
      </c>
      <c r="D18" s="6">
        <f>Questions!D27</f>
        <v>0</v>
      </c>
      <c r="E18" s="6">
        <f>Questions!E27</f>
        <v>0</v>
      </c>
      <c r="F18" s="6">
        <f>Questions!F27</f>
        <v>0</v>
      </c>
    </row>
    <row r="20" spans="3:6" ht="31.5">
      <c r="C20" s="1" t="s">
        <v>1</v>
      </c>
      <c r="D20" s="2" t="str">
        <f>D10</f>
        <v>Arteries</v>
      </c>
      <c r="E20" s="2" t="str">
        <f>E10</f>
        <v>Veins</v>
      </c>
      <c r="F20" s="2" t="str">
        <f>F10</f>
        <v>Capillaries</v>
      </c>
    </row>
    <row r="21" spans="2:6" ht="15">
      <c r="B21">
        <v>1</v>
      </c>
      <c r="C21" s="3" t="str">
        <f>C11</f>
        <v>Direction of blood flow</v>
      </c>
      <c r="D21" s="6">
        <v>1</v>
      </c>
      <c r="E21" s="6">
        <v>2</v>
      </c>
      <c r="F21" s="6">
        <v>3</v>
      </c>
    </row>
    <row r="22" spans="2:6" ht="15">
      <c r="B22">
        <v>2</v>
      </c>
      <c r="C22" s="3" t="str">
        <f aca="true" t="shared" si="0" ref="C22:C28">C12</f>
        <v>Thickness of the vessel wall </v>
      </c>
      <c r="D22" s="6">
        <v>1</v>
      </c>
      <c r="E22" s="6">
        <v>2</v>
      </c>
      <c r="F22" s="6">
        <v>3</v>
      </c>
    </row>
    <row r="23" spans="2:6" ht="15">
      <c r="B23">
        <v>3</v>
      </c>
      <c r="C23" s="3" t="str">
        <f t="shared" si="0"/>
        <v>Oxygenated / de-oxygenated </v>
      </c>
      <c r="D23" s="6">
        <v>3</v>
      </c>
      <c r="E23" s="6">
        <v>2</v>
      </c>
      <c r="F23" s="6">
        <v>1</v>
      </c>
    </row>
    <row r="24" spans="2:6" ht="15">
      <c r="B24">
        <v>4</v>
      </c>
      <c r="C24" s="3" t="str">
        <f t="shared" si="0"/>
        <v>Colour </v>
      </c>
      <c r="D24" s="6">
        <v>2</v>
      </c>
      <c r="E24" s="6">
        <v>1</v>
      </c>
      <c r="F24" s="6">
        <v>3</v>
      </c>
    </row>
    <row r="25" spans="2:6" ht="15">
      <c r="B25">
        <v>5</v>
      </c>
      <c r="C25" s="3" t="str">
        <f t="shared" si="0"/>
        <v>Valves</v>
      </c>
      <c r="D25" s="6" t="s">
        <v>33</v>
      </c>
      <c r="E25" s="6" t="s">
        <v>34</v>
      </c>
      <c r="F25" s="6" t="s">
        <v>33</v>
      </c>
    </row>
    <row r="26" spans="2:6" ht="15">
      <c r="B26">
        <v>6</v>
      </c>
      <c r="C26" s="3" t="str">
        <f t="shared" si="0"/>
        <v>Pressure</v>
      </c>
      <c r="D26" s="6">
        <v>1</v>
      </c>
      <c r="E26" s="6">
        <v>3</v>
      </c>
      <c r="F26" s="6">
        <v>2</v>
      </c>
    </row>
    <row r="27" spans="2:6" ht="15">
      <c r="B27">
        <v>7</v>
      </c>
      <c r="C27" s="3" t="str">
        <f t="shared" si="0"/>
        <v>Function of the vessels </v>
      </c>
      <c r="D27" s="6">
        <v>2</v>
      </c>
      <c r="E27" s="6">
        <v>3</v>
      </c>
      <c r="F27" s="6">
        <v>1</v>
      </c>
    </row>
    <row r="28" spans="2:6" ht="15">
      <c r="B28">
        <v>8</v>
      </c>
      <c r="C28" s="3">
        <f t="shared" si="0"/>
        <v>0</v>
      </c>
      <c r="D28" s="6">
        <v>0</v>
      </c>
      <c r="E28" s="6">
        <v>0</v>
      </c>
      <c r="F28" s="6">
        <v>0</v>
      </c>
    </row>
    <row r="30" spans="3:7" ht="38.25">
      <c r="C30" s="1" t="s">
        <v>2</v>
      </c>
      <c r="D30" s="2" t="str">
        <f>D10</f>
        <v>Arteries</v>
      </c>
      <c r="E30" s="2" t="str">
        <f>E10</f>
        <v>Veins</v>
      </c>
      <c r="F30" s="2" t="str">
        <f>F10</f>
        <v>Capillaries</v>
      </c>
      <c r="G30" s="10" t="s">
        <v>5</v>
      </c>
    </row>
    <row r="31" spans="2:7" ht="15">
      <c r="B31">
        <v>1</v>
      </c>
      <c r="C31" s="3" t="str">
        <f>C11</f>
        <v>Direction of blood flow</v>
      </c>
      <c r="D31" s="6">
        <f aca="true" t="shared" si="1" ref="D31:F36">IF(D11=D21,1,0)</f>
        <v>0</v>
      </c>
      <c r="E31" s="6">
        <f t="shared" si="1"/>
        <v>0</v>
      </c>
      <c r="F31" s="6">
        <f t="shared" si="1"/>
        <v>0</v>
      </c>
      <c r="G31" s="5">
        <f>IF(C21&lt;&gt;0,D31*E31*F31,"")</f>
        <v>0</v>
      </c>
    </row>
    <row r="32" spans="2:7" ht="15">
      <c r="B32">
        <v>2</v>
      </c>
      <c r="C32" s="3" t="str">
        <f aca="true" t="shared" si="2" ref="C32:C38">C12</f>
        <v>Thickness of the vessel wall 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5">
        <f aca="true" t="shared" si="3" ref="G32:G38">IF(C22&lt;&gt;0,D32*E32*F32,"")</f>
        <v>0</v>
      </c>
    </row>
    <row r="33" spans="2:7" ht="15">
      <c r="B33">
        <v>3</v>
      </c>
      <c r="C33" s="3" t="str">
        <f t="shared" si="2"/>
        <v>Oxygenated / de-oxygenated </v>
      </c>
      <c r="D33" s="6">
        <f t="shared" si="1"/>
        <v>0</v>
      </c>
      <c r="E33" s="6">
        <f t="shared" si="1"/>
        <v>0</v>
      </c>
      <c r="F33" s="6">
        <f t="shared" si="1"/>
        <v>0</v>
      </c>
      <c r="G33" s="5">
        <f t="shared" si="3"/>
        <v>0</v>
      </c>
    </row>
    <row r="34" spans="2:7" ht="15">
      <c r="B34">
        <v>4</v>
      </c>
      <c r="C34" s="3" t="str">
        <f t="shared" si="2"/>
        <v>Colour </v>
      </c>
      <c r="D34" s="6">
        <f t="shared" si="1"/>
        <v>0</v>
      </c>
      <c r="E34" s="6">
        <f t="shared" si="1"/>
        <v>0</v>
      </c>
      <c r="F34" s="6">
        <f t="shared" si="1"/>
        <v>0</v>
      </c>
      <c r="G34" s="5">
        <f t="shared" si="3"/>
        <v>0</v>
      </c>
    </row>
    <row r="35" spans="2:7" ht="15">
      <c r="B35">
        <v>5</v>
      </c>
      <c r="C35" s="3" t="str">
        <f t="shared" si="2"/>
        <v>Valves</v>
      </c>
      <c r="D35" s="6">
        <f t="shared" si="1"/>
        <v>1</v>
      </c>
      <c r="E35" s="6">
        <f t="shared" si="1"/>
        <v>1</v>
      </c>
      <c r="F35" s="6">
        <f t="shared" si="1"/>
        <v>1</v>
      </c>
      <c r="G35" s="5">
        <f t="shared" si="3"/>
        <v>1</v>
      </c>
    </row>
    <row r="36" spans="2:7" ht="15">
      <c r="B36">
        <v>6</v>
      </c>
      <c r="C36" s="3" t="str">
        <f t="shared" si="2"/>
        <v>Pressure</v>
      </c>
      <c r="D36" s="6">
        <f t="shared" si="1"/>
        <v>0</v>
      </c>
      <c r="E36" s="6">
        <f t="shared" si="1"/>
        <v>0</v>
      </c>
      <c r="F36" s="6">
        <f t="shared" si="1"/>
        <v>0</v>
      </c>
      <c r="G36" s="5">
        <f t="shared" si="3"/>
        <v>0</v>
      </c>
    </row>
    <row r="37" spans="2:7" ht="15">
      <c r="B37">
        <v>7</v>
      </c>
      <c r="C37" s="3" t="str">
        <f t="shared" si="2"/>
        <v>Function of the vessels </v>
      </c>
      <c r="D37" s="6">
        <f aca="true" t="shared" si="4" ref="D37:F38">IF(D17=D27,1,0)</f>
        <v>0</v>
      </c>
      <c r="E37" s="6">
        <f t="shared" si="4"/>
        <v>0</v>
      </c>
      <c r="F37" s="6">
        <f t="shared" si="4"/>
        <v>0</v>
      </c>
      <c r="G37" s="5">
        <f t="shared" si="3"/>
        <v>0</v>
      </c>
    </row>
    <row r="38" spans="2:7" ht="15.75" thickBot="1">
      <c r="B38">
        <v>8</v>
      </c>
      <c r="C38" s="3">
        <f t="shared" si="2"/>
        <v>0</v>
      </c>
      <c r="D38" s="6">
        <f t="shared" si="4"/>
        <v>1</v>
      </c>
      <c r="E38" s="6">
        <f t="shared" si="4"/>
        <v>1</v>
      </c>
      <c r="F38" s="12">
        <f t="shared" si="4"/>
        <v>1</v>
      </c>
      <c r="G38" s="5">
        <f t="shared" si="3"/>
      </c>
    </row>
    <row r="39" spans="6:7" ht="13.5" thickBot="1">
      <c r="F39" s="13" t="s">
        <v>8</v>
      </c>
      <c r="G39" s="14">
        <f>SUM(G31:G38)</f>
        <v>1</v>
      </c>
    </row>
    <row r="40" spans="3:4" ht="15">
      <c r="C40" s="7" t="s">
        <v>3</v>
      </c>
      <c r="D40" s="8">
        <f>SUM(D31:F38)</f>
        <v>6</v>
      </c>
    </row>
    <row r="41" spans="3:4" ht="15">
      <c r="C41" s="7" t="s">
        <v>4</v>
      </c>
      <c r="D41" s="9">
        <f>(D40/24)*100</f>
        <v>25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2007-06-01T14:54:53Z</cp:lastPrinted>
  <dcterms:created xsi:type="dcterms:W3CDTF">2007-06-01T13:47:33Z</dcterms:created>
  <dcterms:modified xsi:type="dcterms:W3CDTF">2009-10-30T16:29:33Z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