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05" windowWidth="11355" windowHeight="8190" activeTab="0"/>
  </bookViews>
  <sheets>
    <sheet name="Questions" sheetId="1" r:id="rId1"/>
    <sheet name="Check Answers" sheetId="2" r:id="rId2"/>
    <sheet name="Data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G30" authorId="0">
      <text>
        <r>
          <rPr>
            <b/>
            <sz val="8"/>
            <rFont val="Tahoma"/>
            <family val="2"/>
          </rPr>
          <t>0 = at least 1 wrong
1 = all 3 correct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<sst xmlns="http://schemas.openxmlformats.org/spreadsheetml/2006/main" count="39" uniqueCount="39">
  <si>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Student Responses</t>
  </si>
  <si>
    <t>Correct Answers</t>
  </si>
  <si>
    <t>Comparison Table</t>
  </si>
  <si>
    <t>Number Correct</t>
  </si>
  <si>
    <t>Percentage Correct</t>
  </si>
  <si>
    <t>Check row correct</t>
  </si>
  <si>
    <t>Row Correct</t>
  </si>
  <si>
    <t>Sum</t>
  </si>
  <si>
    <t>Check Answers</t>
  </si>
  <si>
    <t>Return to Questions</t>
  </si>
  <si>
    <t>The rows highlighted (yellow) are correct, the rows that are not highlighted have at least one item that is incorrect</t>
  </si>
  <si>
    <t>No</t>
  </si>
  <si>
    <t>The 3 energy systems exercise</t>
  </si>
  <si>
    <t>Fuel used</t>
  </si>
  <si>
    <t>Rate of production</t>
  </si>
  <si>
    <t>Duration</t>
  </si>
  <si>
    <t>Energy system</t>
  </si>
  <si>
    <t>By products</t>
  </si>
  <si>
    <t xml:space="preserve">Oxygen required </t>
  </si>
  <si>
    <t>Phosocreatine (PC)</t>
  </si>
  <si>
    <t>Creatine phosphate</t>
  </si>
  <si>
    <t>Very rapid</t>
  </si>
  <si>
    <t xml:space="preserve">0-10seconds </t>
  </si>
  <si>
    <t xml:space="preserve">None </t>
  </si>
  <si>
    <t>The Lactic acid system (anaerobic gylcolysis)</t>
  </si>
  <si>
    <t xml:space="preserve">Glucose/glycogen </t>
  </si>
  <si>
    <t>Rapid</t>
  </si>
  <si>
    <t>Lactic acid</t>
  </si>
  <si>
    <t>Aerobic system</t>
  </si>
  <si>
    <t>Slow</t>
  </si>
  <si>
    <t>2 minutes plus</t>
  </si>
  <si>
    <t xml:space="preserve">Carbon dioxide and water </t>
  </si>
  <si>
    <t>Glucose/glycogen and fatty acids</t>
  </si>
  <si>
    <t>Very high intensity explosive events e.g. shot putt, long jump, javelin</t>
  </si>
  <si>
    <t xml:space="preserve">High intensity short duration e.g. 400-800metres </t>
  </si>
  <si>
    <t>Long distance events such as walking, running and cycling. Every day activities</t>
  </si>
  <si>
    <t xml:space="preserve">10 seconds to 2 minutes </t>
  </si>
  <si>
    <t>Yes</t>
  </si>
  <si>
    <t>Use the drop down boxes to complete the table below, then use the link below to check your answers.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</si>
</sst>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b/>
      <sz val="3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32" fillId="0" borderId="0" xfId="53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3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showRowColHeaders="0" tabSelected="1" zoomScalePageLayoutView="0" workbookViewId="0" topLeftCell="A2">
      <selection activeCell="B7" sqref="B7:C8"/>
    </sheetView>
  </sheetViews>
  <sheetFormatPr defaultColWidth="9.140625" defaultRowHeight="12.75"/>
  <cols>
    <col min="1" max="1" width="2.140625" style="42" customWidth="1"/>
    <col min="2" max="2" width="3.8515625" style="42" customWidth="1"/>
    <col min="3" max="3" width="20.140625" style="42" customWidth="1"/>
    <col min="4" max="6" width="36.00390625" style="42" customWidth="1"/>
    <col min="7" max="16384" width="9.140625" style="42" customWidth="1"/>
  </cols>
  <sheetData>
    <row r="1" ht="6.75" customHeight="1" hidden="1"/>
    <row r="2" spans="2:3" ht="6.75" customHeight="1">
      <c r="B2" s="59"/>
      <c r="C2" s="60"/>
    </row>
    <row r="3" spans="2:3" ht="6.75" customHeight="1">
      <c r="B3" s="60"/>
      <c r="C3" s="60"/>
    </row>
    <row r="4" spans="2:3" ht="6.75" customHeight="1">
      <c r="B4" s="60"/>
      <c r="C4" s="60"/>
    </row>
    <row r="5" spans="2:3" ht="6.75" customHeight="1">
      <c r="B5" s="59"/>
      <c r="C5" s="60"/>
    </row>
    <row r="6" spans="2:3" ht="6.75" customHeight="1">
      <c r="B6" s="60"/>
      <c r="C6" s="60"/>
    </row>
    <row r="7" spans="2:3" ht="6.75" customHeight="1">
      <c r="B7" s="59"/>
      <c r="C7" s="60"/>
    </row>
    <row r="8" spans="2:3" ht="6.75" customHeight="1">
      <c r="B8" s="60"/>
      <c r="C8" s="60"/>
    </row>
    <row r="9" spans="2:3" ht="6.75" customHeight="1">
      <c r="B9" s="59"/>
      <c r="C9" s="60"/>
    </row>
    <row r="10" spans="2:3" ht="6.75" customHeight="1">
      <c r="B10" s="60"/>
      <c r="C10" s="60"/>
    </row>
    <row r="11" ht="6.75" customHeight="1">
      <c r="B11" s="43"/>
    </row>
    <row r="12" spans="1:7" ht="46.5">
      <c r="A12" s="43"/>
      <c r="C12" s="55" t="s">
        <v>12</v>
      </c>
      <c r="D12" s="55"/>
      <c r="E12" s="55"/>
      <c r="F12" s="55"/>
      <c r="G12" s="43"/>
    </row>
    <row r="13" spans="1:7" ht="15.75" hidden="1">
      <c r="A13" s="43"/>
      <c r="C13" s="58"/>
      <c r="D13" s="58"/>
      <c r="E13" s="58"/>
      <c r="F13" s="58"/>
      <c r="G13" s="43"/>
    </row>
    <row r="14" spans="1:7" ht="15.75">
      <c r="A14" s="43"/>
      <c r="C14" s="43"/>
      <c r="D14" s="44"/>
      <c r="E14" s="45"/>
      <c r="F14" s="43"/>
      <c r="G14" s="43"/>
    </row>
    <row r="15" spans="1:7" ht="6.75" customHeight="1">
      <c r="A15" s="43"/>
      <c r="B15" s="43"/>
      <c r="C15" s="43"/>
      <c r="D15" s="43"/>
      <c r="E15" s="43"/>
      <c r="F15" s="43"/>
      <c r="G15" s="43"/>
    </row>
    <row r="16" spans="1:7" ht="15.75">
      <c r="A16" s="43"/>
      <c r="B16" s="43"/>
      <c r="C16" s="56" t="s">
        <v>38</v>
      </c>
      <c r="D16" s="56"/>
      <c r="E16" s="56"/>
      <c r="F16" s="56"/>
      <c r="G16" s="43"/>
    </row>
    <row r="17" spans="1:7" ht="6" customHeight="1">
      <c r="A17" s="43"/>
      <c r="B17" s="43"/>
      <c r="C17" s="56"/>
      <c r="D17" s="56"/>
      <c r="E17" s="56"/>
      <c r="F17" s="56"/>
      <c r="G17" s="43"/>
    </row>
    <row r="18" spans="1:7" ht="6.75" customHeight="1">
      <c r="A18" s="43"/>
      <c r="B18" s="43"/>
      <c r="C18" s="43"/>
      <c r="D18" s="43"/>
      <c r="E18" s="43"/>
      <c r="F18" s="43"/>
      <c r="G18" s="43"/>
    </row>
    <row r="19" spans="1:7" s="54" customFormat="1" ht="47.25">
      <c r="A19" s="46"/>
      <c r="B19" s="47"/>
      <c r="C19" s="48"/>
      <c r="D19" s="49" t="str">
        <f>Data!B3</f>
        <v>Very high intensity explosive events e.g. shot putt, long jump, javelin</v>
      </c>
      <c r="E19" s="49" t="str">
        <f>Data!B4</f>
        <v>High intensity short duration e.g. 400-800metres </v>
      </c>
      <c r="F19" s="49" t="str">
        <f>Data!B5</f>
        <v>Long distance events such as walking, running and cycling. Every day activities</v>
      </c>
      <c r="G19" s="46"/>
    </row>
    <row r="20" spans="1:7" ht="34.5" customHeight="1">
      <c r="A20" s="43"/>
      <c r="B20" s="47">
        <v>1</v>
      </c>
      <c r="C20" s="48" t="str">
        <f>Data!C1</f>
        <v>Energy system</v>
      </c>
      <c r="D20" s="50"/>
      <c r="E20" s="50"/>
      <c r="F20" s="50"/>
      <c r="G20" s="43"/>
    </row>
    <row r="21" spans="1:7" ht="34.5" customHeight="1">
      <c r="A21" s="43"/>
      <c r="B21" s="47">
        <v>2</v>
      </c>
      <c r="C21" s="48" t="str">
        <f>Data!D1</f>
        <v>Fuel used</v>
      </c>
      <c r="D21" s="50"/>
      <c r="E21" s="50"/>
      <c r="F21" s="50"/>
      <c r="G21" s="43"/>
    </row>
    <row r="22" spans="1:7" ht="34.5" customHeight="1">
      <c r="A22" s="43"/>
      <c r="B22" s="47">
        <v>3</v>
      </c>
      <c r="C22" s="48" t="str">
        <f>Data!E1</f>
        <v>Rate of production</v>
      </c>
      <c r="D22" s="50"/>
      <c r="E22" s="50"/>
      <c r="F22" s="50"/>
      <c r="G22" s="43"/>
    </row>
    <row r="23" spans="1:7" ht="34.5" customHeight="1">
      <c r="A23" s="43"/>
      <c r="B23" s="47">
        <v>4</v>
      </c>
      <c r="C23" s="48" t="str">
        <f>Data!F1</f>
        <v>Duration</v>
      </c>
      <c r="D23" s="50"/>
      <c r="E23" s="50"/>
      <c r="F23" s="50"/>
      <c r="G23" s="43"/>
    </row>
    <row r="24" spans="1:7" ht="34.5" customHeight="1">
      <c r="A24" s="43"/>
      <c r="B24" s="47">
        <v>5</v>
      </c>
      <c r="C24" s="48" t="str">
        <f>Data!G1</f>
        <v>By products</v>
      </c>
      <c r="D24" s="50"/>
      <c r="E24" s="50"/>
      <c r="F24" s="50"/>
      <c r="G24" s="43"/>
    </row>
    <row r="25" spans="1:7" ht="34.5" customHeight="1">
      <c r="A25" s="43"/>
      <c r="B25" s="47">
        <v>6</v>
      </c>
      <c r="C25" s="48" t="str">
        <f>Data!H1</f>
        <v>Oxygen required </v>
      </c>
      <c r="D25" s="50"/>
      <c r="E25" s="50"/>
      <c r="F25" s="51"/>
      <c r="G25" s="43"/>
    </row>
    <row r="26" spans="1:7" ht="34.5" customHeight="1" hidden="1">
      <c r="A26" s="43"/>
      <c r="B26" s="47">
        <v>7</v>
      </c>
      <c r="C26" s="48">
        <f>Data!I1</f>
        <v>0</v>
      </c>
      <c r="D26" s="50"/>
      <c r="E26" s="50"/>
      <c r="F26" s="50"/>
      <c r="G26" s="43"/>
    </row>
    <row r="27" spans="1:7" ht="34.5" customHeight="1" hidden="1">
      <c r="A27" s="43"/>
      <c r="B27" s="47">
        <v>8</v>
      </c>
      <c r="C27" s="48">
        <f>Data!J1</f>
        <v>0</v>
      </c>
      <c r="D27" s="50"/>
      <c r="E27" s="50"/>
      <c r="F27" s="50"/>
      <c r="G27" s="43"/>
    </row>
    <row r="28" spans="1:7" ht="5.25" customHeight="1">
      <c r="A28" s="43"/>
      <c r="B28" s="43"/>
      <c r="C28" s="43"/>
      <c r="D28" s="52"/>
      <c r="E28" s="52"/>
      <c r="F28" s="52"/>
      <c r="G28" s="43"/>
    </row>
    <row r="29" spans="1:7" ht="15.75">
      <c r="A29" s="43"/>
      <c r="B29" s="43"/>
      <c r="C29" s="43"/>
      <c r="D29" s="57" t="s">
        <v>8</v>
      </c>
      <c r="E29" s="57"/>
      <c r="F29" s="52"/>
      <c r="G29" s="43"/>
    </row>
    <row r="30" ht="12.75">
      <c r="E30" s="53"/>
    </row>
  </sheetData>
  <sheetProtection/>
  <mergeCells count="8">
    <mergeCell ref="C12:F12"/>
    <mergeCell ref="C16:F17"/>
    <mergeCell ref="D29:E29"/>
    <mergeCell ref="C13:F13"/>
    <mergeCell ref="B2:C4"/>
    <mergeCell ref="B5:C6"/>
    <mergeCell ref="B7:C8"/>
    <mergeCell ref="B9:C10"/>
  </mergeCells>
  <hyperlinks>
    <hyperlink ref="D29:E29" location="'Check Answers'!A1" display="Check Answers"/>
  </hyperlinks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9"/>
  <sheetViews>
    <sheetView showGridLines="0" showRowColHeaders="0" zoomScalePageLayoutView="0" workbookViewId="0" topLeftCell="A2">
      <selection activeCell="D19" sqref="D19:E19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20.140625" style="0" customWidth="1"/>
    <col min="4" max="6" width="30.7109375" style="0" customWidth="1"/>
    <col min="7" max="7" width="15.7109375" style="11" customWidth="1"/>
    <col min="8" max="8" width="9.140625" style="11" hidden="1" customWidth="1"/>
    <col min="9" max="13" width="9.140625" style="17" hidden="1" customWidth="1"/>
    <col min="14" max="14" width="9.140625" style="0" hidden="1" customWidth="1"/>
  </cols>
  <sheetData>
    <row r="1" ht="12.75" hidden="1"/>
    <row r="2" spans="2:15" ht="46.5">
      <c r="B2" s="27"/>
      <c r="C2" s="62" t="str">
        <f>Questions!C12</f>
        <v>The 3 energy systems exercise</v>
      </c>
      <c r="D2" s="62"/>
      <c r="E2" s="62"/>
      <c r="F2" s="62"/>
      <c r="G2" s="28"/>
      <c r="H2" s="28"/>
      <c r="I2" s="27"/>
      <c r="J2" s="27"/>
      <c r="K2" s="27"/>
      <c r="L2" s="27"/>
      <c r="M2" s="27"/>
      <c r="N2" s="27"/>
      <c r="O2" s="27"/>
    </row>
    <row r="3" spans="2:15" ht="3" customHeight="1">
      <c r="B3" s="27"/>
      <c r="C3" s="27"/>
      <c r="D3" s="27"/>
      <c r="E3" s="27"/>
      <c r="F3" s="27"/>
      <c r="G3" s="28"/>
      <c r="H3" s="28"/>
      <c r="I3" s="27"/>
      <c r="J3" s="27"/>
      <c r="K3" s="27"/>
      <c r="L3" s="27"/>
      <c r="M3" s="27"/>
      <c r="N3" s="27"/>
      <c r="O3" s="27"/>
    </row>
    <row r="4" spans="2:15" ht="15.75">
      <c r="B4" s="27"/>
      <c r="C4" s="22"/>
      <c r="D4" s="23">
        <f>IF(Questions!D14&lt;&gt;"",Questions!D14,"")</f>
      </c>
      <c r="E4" s="23"/>
      <c r="F4" s="27"/>
      <c r="G4" s="28"/>
      <c r="H4" s="28"/>
      <c r="I4" s="27"/>
      <c r="J4" s="27"/>
      <c r="K4" s="27"/>
      <c r="L4" s="27"/>
      <c r="M4" s="27"/>
      <c r="N4" s="27"/>
      <c r="O4" s="27"/>
    </row>
    <row r="5" spans="2:15" ht="4.5" customHeight="1">
      <c r="B5" s="27"/>
      <c r="C5" s="27"/>
      <c r="D5" s="27"/>
      <c r="E5" s="27"/>
      <c r="F5" s="27"/>
      <c r="G5" s="28"/>
      <c r="H5" s="28"/>
      <c r="I5" s="27"/>
      <c r="J5" s="27"/>
      <c r="K5" s="27"/>
      <c r="L5" s="27"/>
      <c r="M5" s="27"/>
      <c r="N5" s="27"/>
      <c r="O5" s="27"/>
    </row>
    <row r="6" spans="2:15" ht="15.75">
      <c r="B6" s="27"/>
      <c r="C6" s="63" t="s">
        <v>10</v>
      </c>
      <c r="D6" s="63"/>
      <c r="E6" s="63"/>
      <c r="F6" s="63"/>
      <c r="G6" s="63"/>
      <c r="H6" s="24"/>
      <c r="I6" s="27"/>
      <c r="J6" s="27"/>
      <c r="K6" s="27"/>
      <c r="L6" s="27"/>
      <c r="M6" s="27"/>
      <c r="N6" s="27"/>
      <c r="O6" s="27"/>
    </row>
    <row r="7" spans="2:15" ht="15.75">
      <c r="B7" s="27"/>
      <c r="C7" s="64" t="str">
        <f>"You have got "&amp;Data!G39&amp;" out of "&amp;Data!B1&amp;" rows correct"</f>
        <v>You have got 0 out of 6 rows correct</v>
      </c>
      <c r="D7" s="64"/>
      <c r="E7" s="64"/>
      <c r="F7" s="64"/>
      <c r="G7" s="29"/>
      <c r="H7" s="29"/>
      <c r="I7" s="27"/>
      <c r="J7" s="27"/>
      <c r="K7" s="27"/>
      <c r="L7" s="27"/>
      <c r="M7" s="27"/>
      <c r="N7" s="27"/>
      <c r="O7" s="27"/>
    </row>
    <row r="8" spans="2:15" ht="7.5" customHeight="1">
      <c r="B8" s="27"/>
      <c r="C8" s="27"/>
      <c r="D8" s="27"/>
      <c r="E8" s="27"/>
      <c r="F8" s="27"/>
      <c r="G8" s="28"/>
      <c r="H8" s="28"/>
      <c r="I8" s="27"/>
      <c r="J8" s="27"/>
      <c r="K8" s="27"/>
      <c r="L8" s="27"/>
      <c r="M8" s="27"/>
      <c r="N8" s="27"/>
      <c r="O8" s="27"/>
    </row>
    <row r="9" spans="2:15" ht="47.25">
      <c r="B9" s="30"/>
      <c r="C9" s="31"/>
      <c r="D9" s="32" t="str">
        <f>Questions!D19</f>
        <v>Very high intensity explosive events e.g. shot putt, long jump, javelin</v>
      </c>
      <c r="E9" s="32" t="str">
        <f>Questions!E19</f>
        <v>High intensity short duration e.g. 400-800metres </v>
      </c>
      <c r="F9" s="32" t="str">
        <f>Questions!F19</f>
        <v>Long distance events such as walking, running and cycling. Every day activities</v>
      </c>
      <c r="G9" s="33" t="s">
        <v>6</v>
      </c>
      <c r="H9" s="34"/>
      <c r="I9" s="41"/>
      <c r="J9" s="41"/>
      <c r="K9" s="41"/>
      <c r="L9" s="41"/>
      <c r="M9" s="41"/>
      <c r="N9" s="27"/>
      <c r="O9" s="27"/>
    </row>
    <row r="10" spans="2:15" ht="32.25" customHeight="1">
      <c r="B10" s="25">
        <v>1</v>
      </c>
      <c r="C10" s="26" t="str">
        <f>Questions!C20</f>
        <v>Energy system</v>
      </c>
      <c r="D10" s="35">
        <f>IF(Questions!D20&lt;&gt;"",VLOOKUP(Questions!D20,Data!$A$3:$J$5,3),"")</f>
      </c>
      <c r="E10" s="35">
        <f>IF(Questions!E20&lt;&gt;"",VLOOKUP(Questions!E20,Data!$A$3:$J$5,3),"")</f>
      </c>
      <c r="F10" s="35">
        <f>IF(Questions!F20&lt;&gt;"",VLOOKUP(Questions!F20,Data!$A$3:$J$5,3),"")</f>
      </c>
      <c r="G10" s="36">
        <f>IF(Data!G31=1,"Correct","")</f>
      </c>
      <c r="H10" s="37"/>
      <c r="I10" s="41" t="str">
        <f>IF(Data!G31=1,'Check Answers'!C10,".")</f>
        <v>.</v>
      </c>
      <c r="J10" s="41" t="str">
        <f>IF(Data!G31=1,'Check Answers'!D10,".")</f>
        <v>.</v>
      </c>
      <c r="K10" s="41" t="str">
        <f>IF(Data!G31=1,'Check Answers'!E10,".")</f>
        <v>.</v>
      </c>
      <c r="L10" s="41" t="str">
        <f>IF(Data!G31=1,'Check Answers'!F10,".")</f>
        <v>.</v>
      </c>
      <c r="M10" s="41" t="str">
        <f>IF(Data!G31=1,"Correct",".")</f>
        <v>.</v>
      </c>
      <c r="N10" s="27"/>
      <c r="O10" s="27"/>
    </row>
    <row r="11" spans="2:15" ht="32.25" customHeight="1">
      <c r="B11" s="25">
        <v>2</v>
      </c>
      <c r="C11" s="26" t="str">
        <f>Questions!C21</f>
        <v>Fuel used</v>
      </c>
      <c r="D11" s="35">
        <f>IF(Questions!D21&lt;&gt;"",VLOOKUP(Questions!D21,Data!$A$3:$J$5,4),"")</f>
      </c>
      <c r="E11" s="35">
        <f>IF(Questions!E21&lt;&gt;"",VLOOKUP(Questions!E21,Data!$A$3:$J$5,4),"")</f>
      </c>
      <c r="F11" s="35">
        <f>IF(Questions!F21&lt;&gt;"",VLOOKUP(Questions!F21,Data!$A$3:$J$5,4),"")</f>
      </c>
      <c r="G11" s="36">
        <f>IF(Data!G32=1,"Correct","")</f>
      </c>
      <c r="H11" s="37"/>
      <c r="I11" s="41" t="str">
        <f>IF(Data!G32=1,'Check Answers'!C11,".")</f>
        <v>.</v>
      </c>
      <c r="J11" s="41" t="str">
        <f>IF(Data!G32=1,'Check Answers'!D11,".")</f>
        <v>.</v>
      </c>
      <c r="K11" s="41" t="str">
        <f>IF(Data!G32=1,'Check Answers'!E11,".")</f>
        <v>.</v>
      </c>
      <c r="L11" s="41" t="str">
        <f>IF(Data!G32=1,'Check Answers'!F11,".")</f>
        <v>.</v>
      </c>
      <c r="M11" s="41" t="str">
        <f>IF(Data!G32=1,"Correct",".")</f>
        <v>.</v>
      </c>
      <c r="N11" s="27"/>
      <c r="O11" s="27"/>
    </row>
    <row r="12" spans="2:15" ht="32.25" customHeight="1">
      <c r="B12" s="25">
        <v>3</v>
      </c>
      <c r="C12" s="26" t="str">
        <f>Questions!C22</f>
        <v>Rate of production</v>
      </c>
      <c r="D12" s="35">
        <f>IF(Questions!D22&lt;&gt;"",VLOOKUP(Questions!D22,Data!$A$3:$J$5,5),"")</f>
      </c>
      <c r="E12" s="35">
        <f>IF(Questions!E22&lt;&gt;"",VLOOKUP(Questions!E22,Data!$A$3:$J$5,5),"")</f>
      </c>
      <c r="F12" s="35">
        <f>IF(Questions!F22&lt;&gt;"",VLOOKUP(Questions!F22,Data!$A$3:$J$5,5),"")</f>
      </c>
      <c r="G12" s="36">
        <f>IF(Data!G33=1,"Correct","")</f>
      </c>
      <c r="H12" s="37"/>
      <c r="I12" s="41" t="str">
        <f>IF(Data!G33=1,'Check Answers'!C12,".")</f>
        <v>.</v>
      </c>
      <c r="J12" s="41" t="str">
        <f>IF(Data!G33=1,'Check Answers'!D12,".")</f>
        <v>.</v>
      </c>
      <c r="K12" s="41" t="str">
        <f>IF(Data!G33=1,'Check Answers'!E12,".")</f>
        <v>.</v>
      </c>
      <c r="L12" s="41" t="str">
        <f>IF(Data!G33=1,'Check Answers'!F12,".")</f>
        <v>.</v>
      </c>
      <c r="M12" s="41" t="str">
        <f>IF(Data!G33=1,"Correct",".")</f>
        <v>.</v>
      </c>
      <c r="N12" s="27"/>
      <c r="O12" s="27"/>
    </row>
    <row r="13" spans="2:15" ht="32.25" customHeight="1">
      <c r="B13" s="25">
        <v>4</v>
      </c>
      <c r="C13" s="26" t="str">
        <f>Questions!C23</f>
        <v>Duration</v>
      </c>
      <c r="D13" s="35">
        <f>IF(Questions!D23&lt;&gt;"",VLOOKUP(Questions!D23,Data!$A$3:$J$5,6),"")</f>
      </c>
      <c r="E13" s="35">
        <f>IF(Questions!E23&lt;&gt;"",VLOOKUP(Questions!E23,Data!$A$3:$J$5,6),"")</f>
      </c>
      <c r="F13" s="35">
        <f>IF(Questions!F23&lt;&gt;"",VLOOKUP(Questions!F23,Data!$A$3:$J$5,6),"")</f>
      </c>
      <c r="G13" s="36">
        <f>IF(Data!G34=1,"Correct","")</f>
      </c>
      <c r="H13" s="37"/>
      <c r="I13" s="41" t="str">
        <f>IF(Data!G34=1,'Check Answers'!C13,".")</f>
        <v>.</v>
      </c>
      <c r="J13" s="41" t="str">
        <f>IF(Data!G34=1,'Check Answers'!D13,".")</f>
        <v>.</v>
      </c>
      <c r="K13" s="41" t="str">
        <f>IF(Data!G34=1,'Check Answers'!E13,".")</f>
        <v>.</v>
      </c>
      <c r="L13" s="41" t="str">
        <f>IF(Data!G34=1,'Check Answers'!F13,".")</f>
        <v>.</v>
      </c>
      <c r="M13" s="41" t="str">
        <f>IF(Data!G34=1,"Correct",".")</f>
        <v>.</v>
      </c>
      <c r="N13" s="27"/>
      <c r="O13" s="27"/>
    </row>
    <row r="14" spans="2:15" ht="32.25" customHeight="1">
      <c r="B14" s="25">
        <v>5</v>
      </c>
      <c r="C14" s="26" t="str">
        <f>Questions!C24</f>
        <v>By products</v>
      </c>
      <c r="D14" s="35">
        <f>IF(Questions!D24&lt;&gt;"",VLOOKUP(Questions!D24,Data!$A$3:$J$5,7),"")</f>
      </c>
      <c r="E14" s="35">
        <f>IF(Questions!E24&lt;&gt;"",VLOOKUP(Questions!E24,Data!$A$3:$J$5,7),"")</f>
      </c>
      <c r="F14" s="35">
        <f>IF(Questions!F24&lt;&gt;"",VLOOKUP(Questions!F24,Data!$A$3:$J$5,7),"")</f>
      </c>
      <c r="G14" s="36">
        <f>IF(Data!G35=1,"Correct","")</f>
      </c>
      <c r="H14" s="38"/>
      <c r="I14" s="41" t="str">
        <f>IF(Data!G35=1,'Check Answers'!C14,".")</f>
        <v>.</v>
      </c>
      <c r="J14" s="41" t="str">
        <f>IF(Data!G35=1,'Check Answers'!D14,".")</f>
        <v>.</v>
      </c>
      <c r="K14" s="41" t="str">
        <f>IF(Data!G35=1,'Check Answers'!E14,".")</f>
        <v>.</v>
      </c>
      <c r="L14" s="41" t="str">
        <f>IF(Data!G35=1,'Check Answers'!F14,".")</f>
        <v>.</v>
      </c>
      <c r="M14" s="41" t="str">
        <f>IF(Data!G35=1,"Correct",".")</f>
        <v>.</v>
      </c>
      <c r="N14" s="27"/>
      <c r="O14" s="27"/>
    </row>
    <row r="15" spans="2:15" ht="32.25" customHeight="1">
      <c r="B15" s="25">
        <v>6</v>
      </c>
      <c r="C15" s="26" t="str">
        <f>Questions!C25</f>
        <v>Oxygen required </v>
      </c>
      <c r="D15" s="35">
        <f>IF(Questions!D25&lt;&gt;"",VLOOKUP(Questions!D25,Data!$A$3:$J$5,8),"")</f>
      </c>
      <c r="E15" s="35">
        <f>IF(Questions!E25&lt;&gt;"",VLOOKUP(Questions!E25,Data!$A$3:$J$5,8),"")</f>
      </c>
      <c r="F15" s="35">
        <f>IF(Questions!F25&lt;&gt;"",VLOOKUP(Questions!F25,Data!$A$3:$J$5,8),"")</f>
      </c>
      <c r="G15" s="36">
        <f>IF(Data!G36=1,"Correct","")</f>
      </c>
      <c r="H15" s="38"/>
      <c r="I15" s="41" t="str">
        <f>IF(Data!G36=1,'Check Answers'!C15,".")</f>
        <v>.</v>
      </c>
      <c r="J15" s="41" t="str">
        <f>IF(Data!G36=1,'Check Answers'!D15,".")</f>
        <v>.</v>
      </c>
      <c r="K15" s="41" t="str">
        <f>IF(Data!G36=1,'Check Answers'!E15,".")</f>
        <v>.</v>
      </c>
      <c r="L15" s="41" t="str">
        <f>IF(Data!G36=1,'Check Answers'!F15,".")</f>
        <v>.</v>
      </c>
      <c r="M15" s="41" t="str">
        <f>IF(Data!G36=1,"Correct",".")</f>
        <v>.</v>
      </c>
      <c r="N15" s="27"/>
      <c r="O15" s="27"/>
    </row>
    <row r="16" spans="2:15" ht="32.25" customHeight="1" hidden="1">
      <c r="B16" s="25">
        <v>7</v>
      </c>
      <c r="C16" s="26">
        <f>Questions!C26</f>
        <v>0</v>
      </c>
      <c r="D16" s="35">
        <f>IF(Questions!D26&lt;&gt;"",VLOOKUP(Questions!D26,Data!$A$3:$J$5,9),"")</f>
      </c>
      <c r="E16" s="35">
        <f>IF(Questions!E26&lt;&gt;"",VLOOKUP(Questions!E26,Data!$A$3:$J$5,9),"")</f>
      </c>
      <c r="F16" s="35">
        <f>IF(Questions!F26&lt;&gt;"",VLOOKUP(Questions!F26,Data!$A$3:$J$5,9),"")</f>
      </c>
      <c r="G16" s="36">
        <f>IF(Data!G37=1,"Correct","")</f>
      </c>
      <c r="H16" s="38"/>
      <c r="I16" s="41" t="str">
        <f>IF(Data!G37=1,'Check Answers'!C16,".")</f>
        <v>.</v>
      </c>
      <c r="J16" s="41" t="str">
        <f>IF(Data!G37=1,'Check Answers'!D16,".")</f>
        <v>.</v>
      </c>
      <c r="K16" s="41" t="str">
        <f>IF(Data!G37=1,'Check Answers'!E16,".")</f>
        <v>.</v>
      </c>
      <c r="L16" s="41" t="str">
        <f>IF(Data!G37=1,'Check Answers'!F16,".")</f>
        <v>.</v>
      </c>
      <c r="M16" s="41" t="str">
        <f>IF(Data!G37=1,"Correct",".")</f>
        <v>.</v>
      </c>
      <c r="N16" s="27"/>
      <c r="O16" s="27"/>
    </row>
    <row r="17" spans="2:15" ht="36.75" customHeight="1" hidden="1">
      <c r="B17" s="25">
        <v>8</v>
      </c>
      <c r="C17" s="26">
        <f>Questions!C27</f>
        <v>0</v>
      </c>
      <c r="D17" s="35">
        <f>IF(Questions!D27&lt;&gt;"",VLOOKUP(Questions!D27,Data!$A$3:$J$5,9),"")</f>
      </c>
      <c r="E17" s="35">
        <f>IF(Questions!E27&lt;&gt;"",VLOOKUP(Questions!E27,Data!$A$3:$J$5,9),"")</f>
      </c>
      <c r="F17" s="35">
        <f>IF(Questions!F27&lt;&gt;"",VLOOKUP(Questions!F27,Data!$A$3:$J$5,9),"")</f>
      </c>
      <c r="G17" s="39">
        <f>IF(Data!G38=1,"Correct","")</f>
      </c>
      <c r="H17" s="38"/>
      <c r="I17" s="41" t="str">
        <f>IF(Data!G38=1,'Check Answers'!C17,".")</f>
        <v>.</v>
      </c>
      <c r="J17" s="27"/>
      <c r="K17" s="41" t="str">
        <f>IF(Data!G38=1,'Check Answers'!E17,".")</f>
        <v>.</v>
      </c>
      <c r="L17" s="27"/>
      <c r="M17" s="27"/>
      <c r="N17" s="27"/>
      <c r="O17" s="27"/>
    </row>
    <row r="18" spans="2:15" ht="3.75" customHeight="1">
      <c r="B18" s="27"/>
      <c r="C18" s="27"/>
      <c r="D18" s="40"/>
      <c r="E18" s="40"/>
      <c r="F18" s="40"/>
      <c r="G18" s="28"/>
      <c r="H18" s="28"/>
      <c r="I18" s="27"/>
      <c r="J18" s="27"/>
      <c r="K18" s="27"/>
      <c r="L18" s="27"/>
      <c r="M18" s="27"/>
      <c r="N18" s="27"/>
      <c r="O18" s="27"/>
    </row>
    <row r="19" spans="2:15" ht="18.75">
      <c r="B19" s="27"/>
      <c r="C19" s="27"/>
      <c r="D19" s="61" t="s">
        <v>9</v>
      </c>
      <c r="E19" s="61"/>
      <c r="F19" s="40"/>
      <c r="G19" s="28"/>
      <c r="H19" s="28"/>
      <c r="I19" s="27"/>
      <c r="J19" s="27"/>
      <c r="K19" s="27"/>
      <c r="L19" s="27"/>
      <c r="M19" s="27"/>
      <c r="N19" s="27"/>
      <c r="O19" s="27"/>
    </row>
  </sheetData>
  <sheetProtection/>
  <mergeCells count="4">
    <mergeCell ref="D19:E19"/>
    <mergeCell ref="C2:F2"/>
    <mergeCell ref="C6:G6"/>
    <mergeCell ref="C7:F7"/>
  </mergeCells>
  <conditionalFormatting sqref="C10:C16">
    <cfRule type="cellIs" priority="1" dxfId="0" operator="equal" stopIfTrue="1">
      <formula>$I10</formula>
    </cfRule>
  </conditionalFormatting>
  <conditionalFormatting sqref="D10:D16">
    <cfRule type="cellIs" priority="2" dxfId="0" operator="equal" stopIfTrue="1">
      <formula>$J10</formula>
    </cfRule>
  </conditionalFormatting>
  <conditionalFormatting sqref="E10:E16">
    <cfRule type="cellIs" priority="3" dxfId="0" operator="equal" stopIfTrue="1">
      <formula>$K10</formula>
    </cfRule>
  </conditionalFormatting>
  <conditionalFormatting sqref="F10:F16">
    <cfRule type="cellIs" priority="4" dxfId="0" operator="equal" stopIfTrue="1">
      <formula>$L10</formula>
    </cfRule>
  </conditionalFormatting>
  <conditionalFormatting sqref="C17">
    <cfRule type="cellIs" priority="5" dxfId="0" operator="equal" stopIfTrue="1">
      <formula>#REF!</formula>
    </cfRule>
  </conditionalFormatting>
  <conditionalFormatting sqref="G10:G16">
    <cfRule type="cellIs" priority="6" dxfId="0" operator="equal" stopIfTrue="1">
      <formula>"Correct"</formula>
    </cfRule>
  </conditionalFormatting>
  <hyperlinks>
    <hyperlink ref="D19:E19" location="Questions!A1" display="Return to Questions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B1">
      <selection activeCell="H8" sqref="H8"/>
    </sheetView>
  </sheetViews>
  <sheetFormatPr defaultColWidth="9.140625" defaultRowHeight="12.75"/>
  <cols>
    <col min="2" max="2" width="41.7109375" style="0" bestFit="1" customWidth="1"/>
    <col min="3" max="3" width="42.57421875" style="0" bestFit="1" customWidth="1"/>
  </cols>
  <sheetData>
    <row r="1" spans="2:10" ht="12.75">
      <c r="B1" s="18">
        <f>COUNTA(C1:J1)</f>
        <v>6</v>
      </c>
      <c r="C1" t="s">
        <v>16</v>
      </c>
      <c r="D1" t="s">
        <v>13</v>
      </c>
      <c r="E1" t="s">
        <v>14</v>
      </c>
      <c r="F1" t="s">
        <v>15</v>
      </c>
      <c r="G1" t="s">
        <v>17</v>
      </c>
      <c r="H1" t="s">
        <v>18</v>
      </c>
      <c r="J1" s="16"/>
    </row>
    <row r="2" spans="2:10" ht="13.5" customHeight="1" thickBot="1">
      <c r="B2">
        <v>1</v>
      </c>
      <c r="I2" s="16"/>
      <c r="J2" s="16"/>
    </row>
    <row r="3" spans="1:10" ht="45.75" thickBot="1">
      <c r="A3">
        <v>1</v>
      </c>
      <c r="B3" s="19" t="s">
        <v>33</v>
      </c>
      <c r="C3" s="16" t="s">
        <v>28</v>
      </c>
      <c r="D3" s="16" t="s">
        <v>20</v>
      </c>
      <c r="E3" s="16" t="s">
        <v>26</v>
      </c>
      <c r="F3" s="16" t="s">
        <v>22</v>
      </c>
      <c r="G3" s="16" t="s">
        <v>31</v>
      </c>
      <c r="H3" s="16" t="s">
        <v>11</v>
      </c>
      <c r="I3" s="16"/>
      <c r="J3" s="16"/>
    </row>
    <row r="4" spans="1:10" ht="15.75" customHeight="1" thickBot="1">
      <c r="A4">
        <v>2</v>
      </c>
      <c r="B4" s="20" t="s">
        <v>34</v>
      </c>
      <c r="C4" s="16" t="s">
        <v>19</v>
      </c>
      <c r="D4" s="16" t="s">
        <v>25</v>
      </c>
      <c r="E4" s="16" t="s">
        <v>29</v>
      </c>
      <c r="F4" s="16" t="s">
        <v>36</v>
      </c>
      <c r="G4" s="16" t="s">
        <v>27</v>
      </c>
      <c r="H4" s="21" t="s">
        <v>37</v>
      </c>
      <c r="I4" s="16"/>
      <c r="J4" s="16"/>
    </row>
    <row r="5" spans="1:10" ht="30.75" thickBot="1">
      <c r="A5">
        <v>3</v>
      </c>
      <c r="B5" s="20" t="s">
        <v>35</v>
      </c>
      <c r="C5" s="16" t="s">
        <v>24</v>
      </c>
      <c r="D5" s="16" t="s">
        <v>32</v>
      </c>
      <c r="E5" s="16" t="s">
        <v>21</v>
      </c>
      <c r="F5" s="16" t="s">
        <v>30</v>
      </c>
      <c r="G5" s="16" t="s">
        <v>23</v>
      </c>
      <c r="H5" s="21"/>
      <c r="I5" s="16"/>
      <c r="J5" s="16"/>
    </row>
    <row r="7" ht="15">
      <c r="B7" s="15"/>
    </row>
    <row r="8" ht="15">
      <c r="B8" s="15"/>
    </row>
    <row r="9" ht="15">
      <c r="B9" s="15"/>
    </row>
    <row r="10" spans="2:6" ht="236.25">
      <c r="B10" s="15"/>
      <c r="C10" s="1" t="s">
        <v>0</v>
      </c>
      <c r="D10" s="2" t="str">
        <f>B3</f>
        <v>Very high intensity explosive events e.g. shot putt, long jump, javelin</v>
      </c>
      <c r="E10" s="2" t="str">
        <f>B4</f>
        <v>High intensity short duration e.g. 400-800metres </v>
      </c>
      <c r="F10" s="2" t="str">
        <f>B5</f>
        <v>Long distance events such as walking, running and cycling. Every day activities</v>
      </c>
    </row>
    <row r="11" spans="2:6" ht="15">
      <c r="B11">
        <v>1</v>
      </c>
      <c r="C11" s="3" t="str">
        <f>C1</f>
        <v>Energy system</v>
      </c>
      <c r="D11" s="6">
        <f>Questions!D20</f>
        <v>0</v>
      </c>
      <c r="E11" s="6">
        <f>Questions!E20</f>
        <v>0</v>
      </c>
      <c r="F11" s="6">
        <f>Questions!F20</f>
        <v>0</v>
      </c>
    </row>
    <row r="12" spans="2:6" ht="15">
      <c r="B12">
        <v>2</v>
      </c>
      <c r="C12" s="3" t="str">
        <f>D1</f>
        <v>Fuel used</v>
      </c>
      <c r="D12" s="6">
        <f>Questions!D21</f>
        <v>0</v>
      </c>
      <c r="E12" s="6">
        <f>Questions!E21</f>
        <v>0</v>
      </c>
      <c r="F12" s="6">
        <f>Questions!F21</f>
        <v>0</v>
      </c>
    </row>
    <row r="13" spans="2:6" ht="15">
      <c r="B13">
        <v>3</v>
      </c>
      <c r="C13" s="4" t="str">
        <f>E1</f>
        <v>Rate of production</v>
      </c>
      <c r="D13" s="6">
        <f>Questions!D22</f>
        <v>0</v>
      </c>
      <c r="E13" s="6">
        <f>Questions!E22</f>
        <v>0</v>
      </c>
      <c r="F13" s="6">
        <f>Questions!F22</f>
        <v>0</v>
      </c>
    </row>
    <row r="14" spans="2:6" ht="15">
      <c r="B14">
        <v>4</v>
      </c>
      <c r="C14" s="3" t="str">
        <f>F1</f>
        <v>Duration</v>
      </c>
      <c r="D14" s="6">
        <f>Questions!D23</f>
        <v>0</v>
      </c>
      <c r="E14" s="6">
        <f>Questions!E23</f>
        <v>0</v>
      </c>
      <c r="F14" s="6">
        <f>Questions!F23</f>
        <v>0</v>
      </c>
    </row>
    <row r="15" spans="2:6" ht="15">
      <c r="B15">
        <v>5</v>
      </c>
      <c r="C15" s="3" t="str">
        <f>G1</f>
        <v>By products</v>
      </c>
      <c r="D15" s="6">
        <f>Questions!D24</f>
        <v>0</v>
      </c>
      <c r="E15" s="6">
        <f>Questions!E24</f>
        <v>0</v>
      </c>
      <c r="F15" s="6">
        <f>Questions!F24</f>
        <v>0</v>
      </c>
    </row>
    <row r="16" spans="2:6" ht="15">
      <c r="B16">
        <v>6</v>
      </c>
      <c r="C16" s="3" t="str">
        <f>H1</f>
        <v>Oxygen required </v>
      </c>
      <c r="D16" s="6">
        <f>Questions!D25</f>
        <v>0</v>
      </c>
      <c r="E16" s="6">
        <f>Questions!E25</f>
        <v>0</v>
      </c>
      <c r="F16" s="6">
        <f>Questions!F25</f>
        <v>0</v>
      </c>
    </row>
    <row r="17" spans="2:6" ht="15">
      <c r="B17">
        <v>7</v>
      </c>
      <c r="C17" s="3">
        <f>I1</f>
        <v>0</v>
      </c>
      <c r="D17" s="6">
        <f>Questions!D26</f>
        <v>0</v>
      </c>
      <c r="E17" s="6">
        <f>Questions!E26</f>
        <v>0</v>
      </c>
      <c r="F17" s="6">
        <f>Questions!F26</f>
        <v>0</v>
      </c>
    </row>
    <row r="18" spans="2:6" ht="15">
      <c r="B18">
        <v>8</v>
      </c>
      <c r="C18" s="3">
        <f>J1</f>
        <v>0</v>
      </c>
      <c r="D18" s="6">
        <f>Questions!D27</f>
        <v>0</v>
      </c>
      <c r="E18" s="6">
        <f>Questions!E27</f>
        <v>0</v>
      </c>
      <c r="F18" s="6">
        <f>Questions!F27</f>
        <v>0</v>
      </c>
    </row>
    <row r="20" spans="3:6" ht="236.25">
      <c r="C20" s="1" t="s">
        <v>1</v>
      </c>
      <c r="D20" s="2" t="str">
        <f>D10</f>
        <v>Very high intensity explosive events e.g. shot putt, long jump, javelin</v>
      </c>
      <c r="E20" s="2" t="str">
        <f>E10</f>
        <v>High intensity short duration e.g. 400-800metres </v>
      </c>
      <c r="F20" s="2" t="str">
        <f>F10</f>
        <v>Long distance events such as walking, running and cycling. Every day activities</v>
      </c>
    </row>
    <row r="21" spans="2:6" ht="15">
      <c r="B21">
        <v>1</v>
      </c>
      <c r="C21" s="3" t="str">
        <f>C11</f>
        <v>Energy system</v>
      </c>
      <c r="D21" s="6">
        <v>2</v>
      </c>
      <c r="E21" s="6">
        <v>3</v>
      </c>
      <c r="F21" s="6">
        <v>1</v>
      </c>
    </row>
    <row r="22" spans="2:6" ht="15">
      <c r="B22">
        <v>2</v>
      </c>
      <c r="C22" s="3" t="str">
        <f aca="true" t="shared" si="0" ref="C22:C28">C12</f>
        <v>Fuel used</v>
      </c>
      <c r="D22" s="6">
        <v>1</v>
      </c>
      <c r="E22" s="6">
        <v>2</v>
      </c>
      <c r="F22" s="6">
        <v>3</v>
      </c>
    </row>
    <row r="23" spans="2:6" ht="15">
      <c r="B23">
        <v>3</v>
      </c>
      <c r="C23" s="3" t="str">
        <f t="shared" si="0"/>
        <v>Rate of production</v>
      </c>
      <c r="D23" s="6">
        <v>3</v>
      </c>
      <c r="E23" s="6">
        <v>1</v>
      </c>
      <c r="F23" s="6">
        <v>2</v>
      </c>
    </row>
    <row r="24" spans="2:6" ht="15">
      <c r="B24">
        <v>4</v>
      </c>
      <c r="C24" s="3" t="str">
        <f t="shared" si="0"/>
        <v>Duration</v>
      </c>
      <c r="D24" s="6">
        <v>1</v>
      </c>
      <c r="E24" s="6">
        <v>2</v>
      </c>
      <c r="F24" s="6">
        <v>3</v>
      </c>
    </row>
    <row r="25" spans="2:6" ht="15">
      <c r="B25">
        <v>5</v>
      </c>
      <c r="C25" s="3" t="str">
        <f t="shared" si="0"/>
        <v>By products</v>
      </c>
      <c r="D25" s="6">
        <v>3</v>
      </c>
      <c r="E25" s="6">
        <v>2</v>
      </c>
      <c r="F25" s="6">
        <v>1</v>
      </c>
    </row>
    <row r="26" spans="2:6" ht="15">
      <c r="B26">
        <v>6</v>
      </c>
      <c r="C26" s="3" t="str">
        <f t="shared" si="0"/>
        <v>Oxygen required </v>
      </c>
      <c r="D26" s="6">
        <v>1</v>
      </c>
      <c r="E26" s="6">
        <v>1</v>
      </c>
      <c r="F26" s="6">
        <v>2</v>
      </c>
    </row>
    <row r="27" spans="2:6" ht="15">
      <c r="B27">
        <v>7</v>
      </c>
      <c r="C27" s="3">
        <f t="shared" si="0"/>
        <v>0</v>
      </c>
      <c r="D27" s="6">
        <v>0</v>
      </c>
      <c r="E27" s="6">
        <v>0</v>
      </c>
      <c r="F27" s="6">
        <v>0</v>
      </c>
    </row>
    <row r="28" spans="2:6" ht="15">
      <c r="B28">
        <v>8</v>
      </c>
      <c r="C28" s="3">
        <f t="shared" si="0"/>
        <v>0</v>
      </c>
      <c r="D28" s="6">
        <v>0</v>
      </c>
      <c r="E28" s="6">
        <v>0</v>
      </c>
      <c r="F28" s="6">
        <v>0</v>
      </c>
    </row>
    <row r="30" spans="3:7" ht="236.25">
      <c r="C30" s="1" t="s">
        <v>2</v>
      </c>
      <c r="D30" s="2" t="str">
        <f>D10</f>
        <v>Very high intensity explosive events e.g. shot putt, long jump, javelin</v>
      </c>
      <c r="E30" s="2" t="str">
        <f>E10</f>
        <v>High intensity short duration e.g. 400-800metres </v>
      </c>
      <c r="F30" s="2" t="str">
        <f>F10</f>
        <v>Long distance events such as walking, running and cycling. Every day activities</v>
      </c>
      <c r="G30" s="10" t="s">
        <v>5</v>
      </c>
    </row>
    <row r="31" spans="2:7" ht="15">
      <c r="B31">
        <v>1</v>
      </c>
      <c r="C31" s="3" t="str">
        <f>C11</f>
        <v>Energy system</v>
      </c>
      <c r="D31" s="6">
        <f aca="true" t="shared" si="1" ref="D31:F36">IF(D11=D21,1,0)</f>
        <v>0</v>
      </c>
      <c r="E31" s="6">
        <f t="shared" si="1"/>
        <v>0</v>
      </c>
      <c r="F31" s="6">
        <f t="shared" si="1"/>
        <v>0</v>
      </c>
      <c r="G31" s="5">
        <f>IF(C21&lt;&gt;0,D31*E31*F31,"")</f>
        <v>0</v>
      </c>
    </row>
    <row r="32" spans="2:7" ht="15">
      <c r="B32">
        <v>2</v>
      </c>
      <c r="C32" s="3" t="str">
        <f aca="true" t="shared" si="2" ref="C32:C38">C12</f>
        <v>Fuel used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5">
        <f aca="true" t="shared" si="3" ref="G32:G38">IF(C22&lt;&gt;0,D32*E32*F32,"")</f>
        <v>0</v>
      </c>
    </row>
    <row r="33" spans="2:7" ht="15">
      <c r="B33">
        <v>3</v>
      </c>
      <c r="C33" s="3" t="str">
        <f t="shared" si="2"/>
        <v>Rate of production</v>
      </c>
      <c r="D33" s="6">
        <f t="shared" si="1"/>
        <v>0</v>
      </c>
      <c r="E33" s="6">
        <f t="shared" si="1"/>
        <v>0</v>
      </c>
      <c r="F33" s="6">
        <f t="shared" si="1"/>
        <v>0</v>
      </c>
      <c r="G33" s="5">
        <f t="shared" si="3"/>
        <v>0</v>
      </c>
    </row>
    <row r="34" spans="2:7" ht="15">
      <c r="B34">
        <v>4</v>
      </c>
      <c r="C34" s="3" t="str">
        <f t="shared" si="2"/>
        <v>Duration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5">
        <f t="shared" si="3"/>
        <v>0</v>
      </c>
    </row>
    <row r="35" spans="2:7" ht="15">
      <c r="B35">
        <v>5</v>
      </c>
      <c r="C35" s="3" t="str">
        <f t="shared" si="2"/>
        <v>By products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5">
        <f t="shared" si="3"/>
        <v>0</v>
      </c>
    </row>
    <row r="36" spans="2:7" ht="15">
      <c r="B36">
        <v>6</v>
      </c>
      <c r="C36" s="3" t="str">
        <f t="shared" si="2"/>
        <v>Oxygen required 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5">
        <f t="shared" si="3"/>
        <v>0</v>
      </c>
    </row>
    <row r="37" spans="2:7" ht="15">
      <c r="B37">
        <v>7</v>
      </c>
      <c r="C37" s="3">
        <f t="shared" si="2"/>
        <v>0</v>
      </c>
      <c r="D37" s="6">
        <f aca="true" t="shared" si="4" ref="D37:F38">IF(D17=D27,1,0)</f>
        <v>1</v>
      </c>
      <c r="E37" s="6">
        <f t="shared" si="4"/>
        <v>1</v>
      </c>
      <c r="F37" s="6">
        <f t="shared" si="4"/>
        <v>1</v>
      </c>
      <c r="G37" s="5">
        <f t="shared" si="3"/>
      </c>
    </row>
    <row r="38" spans="2:7" ht="15.75" thickBot="1">
      <c r="B38">
        <v>8</v>
      </c>
      <c r="C38" s="3">
        <f t="shared" si="2"/>
        <v>0</v>
      </c>
      <c r="D38" s="6">
        <f t="shared" si="4"/>
        <v>1</v>
      </c>
      <c r="E38" s="6">
        <f t="shared" si="4"/>
        <v>1</v>
      </c>
      <c r="F38" s="12">
        <f t="shared" si="4"/>
        <v>1</v>
      </c>
      <c r="G38" s="5">
        <f t="shared" si="3"/>
      </c>
    </row>
    <row r="39" spans="6:7" ht="13.5" thickBot="1">
      <c r="F39" s="13" t="s">
        <v>7</v>
      </c>
      <c r="G39" s="14">
        <f>SUM(G31:G38)</f>
        <v>0</v>
      </c>
    </row>
    <row r="40" spans="3:4" ht="15">
      <c r="C40" s="7" t="s">
        <v>3</v>
      </c>
      <c r="D40" s="8">
        <f>SUM(D31:F38)</f>
        <v>6</v>
      </c>
    </row>
    <row r="41" spans="3:4" ht="15">
      <c r="C41" s="7" t="s">
        <v>4</v>
      </c>
      <c r="D41" s="9">
        <f>(D40/24)*100</f>
        <v>25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lyndsey.welch</cp:lastModifiedBy>
  <cp:lastPrinted>2007-06-01T14:54:53Z</cp:lastPrinted>
  <dcterms:created xsi:type="dcterms:W3CDTF">2007-06-01T13:47:33Z</dcterms:created>
  <dcterms:modified xsi:type="dcterms:W3CDTF">2010-08-17T18:51:31Z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