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45" windowWidth="11355" windowHeight="8445" tabRatio="861" activeTab="0"/>
  </bookViews>
  <sheets>
    <sheet name="Index" sheetId="1" r:id="rId1"/>
    <sheet name="Game" sheetId="2" r:id="rId2"/>
    <sheet name="Data" sheetId="3" r:id="rId3"/>
    <sheet name="Cards - no pictures" sheetId="4" r:id="rId4"/>
    <sheet name="Picture Cards" sheetId="5" r:id="rId5"/>
    <sheet name="PlayerWon" sheetId="6" r:id="rId6"/>
    <sheet name="ComputerWon" sheetId="7" r:id="rId7"/>
    <sheet name="Instructions" sheetId="8" r:id="rId8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X2" authorId="0">
      <text>
        <r>
          <rPr>
            <b/>
            <sz val="8"/>
            <rFont val="Tahoma"/>
            <family val="2"/>
          </rPr>
          <t>0 = draw
1 = player
2 = computer</t>
        </r>
      </text>
    </comment>
  </commentList>
</comments>
</file>

<file path=xl/sharedStrings.xml><?xml version="1.0" encoding="utf-8"?>
<sst xmlns="http://schemas.openxmlformats.org/spreadsheetml/2006/main" count="89" uniqueCount="88">
  <si>
    <t>Category 1</t>
  </si>
  <si>
    <t>Category 2</t>
  </si>
  <si>
    <t>Category 3</t>
  </si>
  <si>
    <t>Category 4</t>
  </si>
  <si>
    <t>Category 5</t>
  </si>
  <si>
    <t>Category 6</t>
  </si>
  <si>
    <t>Name</t>
  </si>
  <si>
    <t>Tennis</t>
  </si>
  <si>
    <t>Rugby</t>
  </si>
  <si>
    <t>Football</t>
  </si>
  <si>
    <t>Aerobic Endurance</t>
  </si>
  <si>
    <t>Strength</t>
  </si>
  <si>
    <t>Speed</t>
  </si>
  <si>
    <t>Flexibility</t>
  </si>
  <si>
    <t>Agility</t>
  </si>
  <si>
    <t>Muscular Endurance</t>
  </si>
  <si>
    <t>Horseriding</t>
  </si>
  <si>
    <t>Squash</t>
  </si>
  <si>
    <t>Taekwondo</t>
  </si>
  <si>
    <t>F1 Racing</t>
  </si>
  <si>
    <t>Sumo Wrestling</t>
  </si>
  <si>
    <t>Cross County Skiing</t>
  </si>
  <si>
    <t>Roller Hockey</t>
  </si>
  <si>
    <t>Badminton</t>
  </si>
  <si>
    <t>Table Tennis</t>
  </si>
  <si>
    <t>Bowls</t>
  </si>
  <si>
    <t>Kabadi</t>
  </si>
  <si>
    <t>Curling</t>
  </si>
  <si>
    <t>Water Polo</t>
  </si>
  <si>
    <t>Rythmic Gymnastics</t>
  </si>
  <si>
    <t xml:space="preserve">Player </t>
  </si>
  <si>
    <t>Computer</t>
  </si>
  <si>
    <t>Your card</t>
  </si>
  <si>
    <t>top card in each pack -&gt;</t>
  </si>
  <si>
    <t>Player - top card</t>
  </si>
  <si>
    <t>Computer - top card</t>
  </si>
  <si>
    <t>Cards in Your Pack:</t>
  </si>
  <si>
    <t>Cards in Computers Pack:</t>
  </si>
  <si>
    <t>Cards in Kitty:</t>
  </si>
  <si>
    <t>Kitty</t>
  </si>
  <si>
    <t>Chosen Category</t>
  </si>
  <si>
    <t>Who Won</t>
  </si>
  <si>
    <t>Synchronised Swimming</t>
  </si>
  <si>
    <t>Computers card</t>
  </si>
  <si>
    <t>StartTime</t>
  </si>
  <si>
    <t>Congratulations - You beat the computer</t>
  </si>
  <si>
    <t>EndTime</t>
  </si>
  <si>
    <t>Time Difference</t>
  </si>
  <si>
    <t>Time Taken:</t>
  </si>
  <si>
    <t>Unlucky - The computer won!</t>
  </si>
  <si>
    <t>Components of Fitness - Game</t>
  </si>
  <si>
    <t>1) You will compete against the computer</t>
  </si>
  <si>
    <t>2) You and the computer will start with 10 cards each</t>
  </si>
  <si>
    <t>3) The idea is to win the entire pack of cards</t>
  </si>
  <si>
    <t>4) The top card in your hand will be displayed - along with 6 components of fitness</t>
  </si>
  <si>
    <t>5) Choose the component that you think is most important for that sport by clicking the corresponding button</t>
  </si>
  <si>
    <t>6) The computers top card will be displayed</t>
  </si>
  <si>
    <t>7) If the number for the chosen category on your card is greater that the corresponding number on the computers card, then you win your card and the computers card</t>
  </si>
  <si>
    <t>8) If the number for the chosen category on your card is less than the corresponding number on the computers card, then the computer wins your card and your card</t>
  </si>
  <si>
    <t>9) If the numbers are the same the round is drawn, and both cards are placed into the 'kitty' - when the next person wins, they also win the 'kitty'</t>
  </si>
  <si>
    <t>Playing the game</t>
  </si>
  <si>
    <t>This activity uses something called macros - which need to be 'enabled' for this to work</t>
  </si>
  <si>
    <t>Open Microsoft Excel on the computer</t>
  </si>
  <si>
    <t>Click on the 'Tools' Menu</t>
  </si>
  <si>
    <t>Select 'Macro' from this menu</t>
  </si>
  <si>
    <t>Select 'Security' from the next menu</t>
  </si>
  <si>
    <t>Click the button next to 'Medium'</t>
  </si>
  <si>
    <t>Close Excel</t>
  </si>
  <si>
    <t>Relaunch this game</t>
  </si>
  <si>
    <t>When promted select 'Enable Macros'</t>
  </si>
  <si>
    <t>Playing Instructions</t>
  </si>
  <si>
    <t>1) You will compete against the computer.</t>
  </si>
  <si>
    <t>2) You and the computer will start with 10 cards each.</t>
  </si>
  <si>
    <t>3) The idea is to win the entire pack of cards.</t>
  </si>
  <si>
    <t>4) The top card in your hand will be displayed along with 6 components of   fitness.</t>
  </si>
  <si>
    <t>6) The computers top card will be displayed.</t>
  </si>
  <si>
    <t>7) If the number for the chosen category on your card is greater that the corresponding number on the computers card, then you win your card and the computers card.</t>
  </si>
  <si>
    <t>8) If the number for the chosen category on your card is less than the corresponding number on the computers card, then the computer wins your card and your card.</t>
  </si>
  <si>
    <t>9) If the numbers are the same the round is drawn, and both cards are placed into the 'kitty' - when the next person wins, they also win the 'kitty'.</t>
  </si>
  <si>
    <t>Components of fitness game</t>
  </si>
  <si>
    <t>Instructions:</t>
  </si>
  <si>
    <t>Components of Fitness Game</t>
  </si>
  <si>
    <t>Start the game</t>
  </si>
  <si>
    <t xml:space="preserve">                                                                                                                                                                                          5) Choose the component that you think is most important for that sport by clicking the corresponding grey button on the right hand side.</t>
  </si>
  <si>
    <t>400m Sprint</t>
  </si>
  <si>
    <t>Lacrosse</t>
  </si>
  <si>
    <t>Set up for Microsoft Office 2003-2007 computer</t>
  </si>
  <si>
    <t>Set up for Microsoft Office 2007 computer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</si>
</sst>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b/>
      <sz val="18"/>
      <color indexed="12"/>
      <name val="Arial"/>
      <family val="2"/>
    </font>
    <font>
      <sz val="26"/>
      <color indexed="20"/>
      <name val="Arial"/>
      <family val="2"/>
    </font>
    <font>
      <sz val="10"/>
      <color indexed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sz val="36"/>
      <name val="Calibri"/>
      <family val="2"/>
    </font>
    <font>
      <sz val="1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14"/>
      <name val="Calibri"/>
      <family val="2"/>
    </font>
    <font>
      <u val="single"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22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22" fillId="0" borderId="0" xfId="53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NumberFormat="1" applyAlignment="1">
      <alignment horizontal="left" vertical="top" wrapText="1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2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5" fillId="0" borderId="0" xfId="53" applyFont="1" applyAlignment="1" applyProtection="1">
      <alignment horizontal="center"/>
      <protection/>
    </xf>
    <xf numFmtId="0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</xdr:row>
      <xdr:rowOff>0</xdr:rowOff>
    </xdr:from>
    <xdr:to>
      <xdr:col>16</xdr:col>
      <xdr:colOff>361950</xdr:colOff>
      <xdr:row>23</xdr:row>
      <xdr:rowOff>9525</xdr:rowOff>
    </xdr:to>
    <xdr:pic>
      <xdr:nvPicPr>
        <xdr:cNvPr id="1" name="Picture 3" descr="EnablingMacr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66750"/>
          <a:ext cx="46291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66675</xdr:rowOff>
    </xdr:from>
    <xdr:to>
      <xdr:col>8</xdr:col>
      <xdr:colOff>0</xdr:colOff>
      <xdr:row>12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695575" y="6572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0</xdr:rowOff>
    </xdr:from>
    <xdr:to>
      <xdr:col>6</xdr:col>
      <xdr:colOff>381000</xdr:colOff>
      <xdr:row>23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38150" y="3467100"/>
          <a:ext cx="202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695575" y="346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66675</xdr:rowOff>
    </xdr:from>
    <xdr:to>
      <xdr:col>8</xdr:col>
      <xdr:colOff>0</xdr:colOff>
      <xdr:row>12</xdr:row>
      <xdr:rowOff>180975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95575" y="6572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2695575" y="346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66675</xdr:rowOff>
    </xdr:from>
    <xdr:to>
      <xdr:col>17</xdr:col>
      <xdr:colOff>0</xdr:colOff>
      <xdr:row>12</xdr:row>
      <xdr:rowOff>180975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6572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15</xdr:col>
      <xdr:colOff>381000</xdr:colOff>
      <xdr:row>23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3448050" y="3467100"/>
          <a:ext cx="202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5705475" y="346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66675</xdr:rowOff>
    </xdr:from>
    <xdr:to>
      <xdr:col>17</xdr:col>
      <xdr:colOff>0</xdr:colOff>
      <xdr:row>12</xdr:row>
      <xdr:rowOff>180975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5705475" y="6572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5705475" y="346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23</xdr:row>
      <xdr:rowOff>0</xdr:rowOff>
    </xdr:from>
    <xdr:to>
      <xdr:col>24</xdr:col>
      <xdr:colOff>381000</xdr:colOff>
      <xdr:row>23</xdr:row>
      <xdr:rowOff>0</xdr:rowOff>
    </xdr:to>
    <xdr:sp fLocksText="0">
      <xdr:nvSpPr>
        <xdr:cNvPr id="11" name="Text Box 12"/>
        <xdr:cNvSpPr txBox="1">
          <a:spLocks noChangeArrowheads="1"/>
        </xdr:cNvSpPr>
      </xdr:nvSpPr>
      <xdr:spPr>
        <a:xfrm>
          <a:off x="6457950" y="3467100"/>
          <a:ext cx="202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66675</xdr:rowOff>
    </xdr:from>
    <xdr:to>
      <xdr:col>8</xdr:col>
      <xdr:colOff>0</xdr:colOff>
      <xdr:row>35</xdr:row>
      <xdr:rowOff>180975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2695575" y="41243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66675</xdr:rowOff>
    </xdr:from>
    <xdr:to>
      <xdr:col>8</xdr:col>
      <xdr:colOff>0</xdr:colOff>
      <xdr:row>35</xdr:row>
      <xdr:rowOff>180975</xdr:rowOff>
    </xdr:to>
    <xdr:sp fLocksText="0">
      <xdr:nvSpPr>
        <xdr:cNvPr id="13" name="Text Box 14"/>
        <xdr:cNvSpPr txBox="1">
          <a:spLocks noChangeArrowheads="1"/>
        </xdr:cNvSpPr>
      </xdr:nvSpPr>
      <xdr:spPr>
        <a:xfrm>
          <a:off x="2695575" y="41243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66675</xdr:rowOff>
    </xdr:from>
    <xdr:to>
      <xdr:col>17</xdr:col>
      <xdr:colOff>0</xdr:colOff>
      <xdr:row>35</xdr:row>
      <xdr:rowOff>180975</xdr:rowOff>
    </xdr:to>
    <xdr:sp fLocksText="0">
      <xdr:nvSpPr>
        <xdr:cNvPr id="14" name="Text Box 15"/>
        <xdr:cNvSpPr txBox="1">
          <a:spLocks noChangeArrowheads="1"/>
        </xdr:cNvSpPr>
      </xdr:nvSpPr>
      <xdr:spPr>
        <a:xfrm>
          <a:off x="5705475" y="41243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66675</xdr:rowOff>
    </xdr:from>
    <xdr:to>
      <xdr:col>17</xdr:col>
      <xdr:colOff>0</xdr:colOff>
      <xdr:row>35</xdr:row>
      <xdr:rowOff>180975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5705475" y="4124325"/>
          <a:ext cx="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104775</xdr:rowOff>
    </xdr:from>
    <xdr:to>
      <xdr:col>6</xdr:col>
      <xdr:colOff>381000</xdr:colOff>
      <xdr:row>10</xdr:row>
      <xdr:rowOff>180975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8150" y="695325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104775</xdr:rowOff>
    </xdr:from>
    <xdr:to>
      <xdr:col>15</xdr:col>
      <xdr:colOff>381000</xdr:colOff>
      <xdr:row>10</xdr:row>
      <xdr:rowOff>180975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695325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104775</xdr:rowOff>
    </xdr:from>
    <xdr:to>
      <xdr:col>6</xdr:col>
      <xdr:colOff>381000</xdr:colOff>
      <xdr:row>29</xdr:row>
      <xdr:rowOff>180975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38150" y="4133850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104775</xdr:rowOff>
    </xdr:from>
    <xdr:to>
      <xdr:col>15</xdr:col>
      <xdr:colOff>381000</xdr:colOff>
      <xdr:row>29</xdr:row>
      <xdr:rowOff>180975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276600" y="4133850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</xdr:row>
      <xdr:rowOff>104775</xdr:rowOff>
    </xdr:from>
    <xdr:to>
      <xdr:col>24</xdr:col>
      <xdr:colOff>381000</xdr:colOff>
      <xdr:row>10</xdr:row>
      <xdr:rowOff>180975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6115050" y="695325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23</xdr:row>
      <xdr:rowOff>104775</xdr:rowOff>
    </xdr:from>
    <xdr:to>
      <xdr:col>24</xdr:col>
      <xdr:colOff>381000</xdr:colOff>
      <xdr:row>29</xdr:row>
      <xdr:rowOff>180975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115050" y="4133850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4</xdr:row>
      <xdr:rowOff>114300</xdr:rowOff>
    </xdr:from>
    <xdr:to>
      <xdr:col>15</xdr:col>
      <xdr:colOff>381000</xdr:colOff>
      <xdr:row>11</xdr:row>
      <xdr:rowOff>0</xdr:rowOff>
    </xdr:to>
    <xdr:pic>
      <xdr:nvPicPr>
        <xdr:cNvPr id="7" name="Picture 7" descr="life-sport-rugby-en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04850"/>
          <a:ext cx="2028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J26"/>
  <sheetViews>
    <sheetView showGridLines="0" showRowColHeaders="0" tabSelected="1" zoomScalePageLayoutView="0" workbookViewId="0" topLeftCell="A1">
      <selection activeCell="P25" sqref="P25"/>
    </sheetView>
  </sheetViews>
  <sheetFormatPr defaultColWidth="9.140625" defaultRowHeight="12.75"/>
  <cols>
    <col min="1" max="9" width="10.421875" style="0" customWidth="1"/>
  </cols>
  <sheetData>
    <row r="1" ht="7.5" customHeight="1"/>
    <row r="2" spans="2:8" ht="26.25">
      <c r="B2" s="56" t="s">
        <v>50</v>
      </c>
      <c r="C2" s="56"/>
      <c r="D2" s="56"/>
      <c r="E2" s="56"/>
      <c r="F2" s="56"/>
      <c r="G2" s="56"/>
      <c r="H2" s="56"/>
    </row>
    <row r="3" ht="6" customHeight="1">
      <c r="B3" s="29"/>
    </row>
    <row r="4" spans="2:10" ht="12.75">
      <c r="B4" s="24" t="s">
        <v>86</v>
      </c>
      <c r="J4" s="24" t="s">
        <v>87</v>
      </c>
    </row>
    <row r="5" ht="12.75">
      <c r="B5" t="s">
        <v>61</v>
      </c>
    </row>
    <row r="6" ht="12.75">
      <c r="B6" t="s">
        <v>62</v>
      </c>
    </row>
    <row r="7" ht="12.75">
      <c r="B7" t="s">
        <v>63</v>
      </c>
    </row>
    <row r="8" ht="12.75">
      <c r="B8" t="s">
        <v>64</v>
      </c>
    </row>
    <row r="9" ht="12.75">
      <c r="B9" t="s">
        <v>65</v>
      </c>
    </row>
    <row r="10" ht="12.75">
      <c r="B10" t="s">
        <v>66</v>
      </c>
    </row>
    <row r="11" ht="12.75">
      <c r="B11" t="s">
        <v>67</v>
      </c>
    </row>
    <row r="12" ht="12.75">
      <c r="B12" t="s">
        <v>68</v>
      </c>
    </row>
    <row r="13" ht="12.75">
      <c r="B13" t="s">
        <v>69</v>
      </c>
    </row>
    <row r="15" ht="6" customHeight="1"/>
    <row r="16" ht="6" customHeight="1"/>
    <row r="17" ht="12.75">
      <c r="B17" s="24" t="s">
        <v>60</v>
      </c>
    </row>
    <row r="18" spans="2:8" s="28" customFormat="1" ht="12.75">
      <c r="B18" s="55" t="s">
        <v>51</v>
      </c>
      <c r="C18" s="55"/>
      <c r="D18" s="55"/>
      <c r="E18" s="55"/>
      <c r="F18" s="55"/>
      <c r="G18" s="55"/>
      <c r="H18" s="55"/>
    </row>
    <row r="19" spans="2:8" s="28" customFormat="1" ht="12.75">
      <c r="B19" s="55" t="s">
        <v>52</v>
      </c>
      <c r="C19" s="55"/>
      <c r="D19" s="55"/>
      <c r="E19" s="55"/>
      <c r="F19" s="55"/>
      <c r="G19" s="55"/>
      <c r="H19" s="55"/>
    </row>
    <row r="20" spans="2:8" s="28" customFormat="1" ht="12.75">
      <c r="B20" s="55" t="s">
        <v>53</v>
      </c>
      <c r="C20" s="55"/>
      <c r="D20" s="55"/>
      <c r="E20" s="55"/>
      <c r="F20" s="55"/>
      <c r="G20" s="55"/>
      <c r="H20" s="55"/>
    </row>
    <row r="21" spans="2:8" s="28" customFormat="1" ht="12.75">
      <c r="B21" s="55" t="s">
        <v>54</v>
      </c>
      <c r="C21" s="55"/>
      <c r="D21" s="55"/>
      <c r="E21" s="55"/>
      <c r="F21" s="55"/>
      <c r="G21" s="55"/>
      <c r="H21" s="55"/>
    </row>
    <row r="22" spans="2:8" s="28" customFormat="1" ht="26.25" customHeight="1">
      <c r="B22" s="55" t="s">
        <v>55</v>
      </c>
      <c r="C22" s="55"/>
      <c r="D22" s="55"/>
      <c r="E22" s="55"/>
      <c r="F22" s="55"/>
      <c r="G22" s="55"/>
      <c r="H22" s="55"/>
    </row>
    <row r="23" spans="2:8" s="28" customFormat="1" ht="12.75">
      <c r="B23" s="55" t="s">
        <v>56</v>
      </c>
      <c r="C23" s="55"/>
      <c r="D23" s="55"/>
      <c r="E23" s="55"/>
      <c r="F23" s="55"/>
      <c r="G23" s="55"/>
      <c r="H23" s="55"/>
    </row>
    <row r="24" spans="2:8" s="28" customFormat="1" ht="25.5" customHeight="1">
      <c r="B24" s="55" t="s">
        <v>57</v>
      </c>
      <c r="C24" s="55"/>
      <c r="D24" s="55"/>
      <c r="E24" s="55"/>
      <c r="F24" s="55"/>
      <c r="G24" s="55"/>
      <c r="H24" s="55"/>
    </row>
    <row r="25" spans="2:8" s="28" customFormat="1" ht="25.5" customHeight="1">
      <c r="B25" s="55" t="s">
        <v>58</v>
      </c>
      <c r="C25" s="55"/>
      <c r="D25" s="55"/>
      <c r="E25" s="55"/>
      <c r="F25" s="55"/>
      <c r="G25" s="55"/>
      <c r="H25" s="55"/>
    </row>
    <row r="26" spans="2:8" s="28" customFormat="1" ht="25.5" customHeight="1">
      <c r="B26" s="55" t="s">
        <v>59</v>
      </c>
      <c r="C26" s="55"/>
      <c r="D26" s="55"/>
      <c r="E26" s="55"/>
      <c r="F26" s="55"/>
      <c r="G26" s="55"/>
      <c r="H26" s="55"/>
    </row>
  </sheetData>
  <sheetProtection sheet="1"/>
  <mergeCells count="10">
    <mergeCell ref="B23:H23"/>
    <mergeCell ref="B24:H24"/>
    <mergeCell ref="B25:H25"/>
    <mergeCell ref="B26:H26"/>
    <mergeCell ref="B2:H2"/>
    <mergeCell ref="B18:H18"/>
    <mergeCell ref="B19:H19"/>
    <mergeCell ref="B20:H20"/>
    <mergeCell ref="B21:H21"/>
    <mergeCell ref="B22:H2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6:P43"/>
  <sheetViews>
    <sheetView showGridLines="0" showRowColHeaders="0" zoomScalePageLayoutView="0" workbookViewId="0" topLeftCell="A4">
      <selection activeCell="B40" sqref="B40:F41"/>
    </sheetView>
  </sheetViews>
  <sheetFormatPr defaultColWidth="9.140625" defaultRowHeight="12.75"/>
  <cols>
    <col min="1" max="1" width="2.57421875" style="30" customWidth="1"/>
    <col min="2" max="2" width="33.57421875" style="30" bestFit="1" customWidth="1"/>
    <col min="3" max="3" width="14.57421875" style="30" hidden="1" customWidth="1"/>
    <col min="4" max="4" width="7.140625" style="30" customWidth="1"/>
    <col min="5" max="5" width="7.140625" style="31" hidden="1" customWidth="1"/>
    <col min="6" max="6" width="7.140625" style="30" customWidth="1"/>
    <col min="7" max="7" width="7.140625" style="30" hidden="1" customWidth="1"/>
    <col min="8" max="9" width="7.140625" style="30" customWidth="1"/>
    <col min="10" max="10" width="7.140625" style="30" hidden="1" customWidth="1"/>
    <col min="11" max="11" width="9.140625" style="30" hidden="1" customWidth="1"/>
    <col min="12" max="13" width="14.57421875" style="30" hidden="1" customWidth="1"/>
    <col min="14" max="16" width="7.140625" style="30" hidden="1" customWidth="1"/>
    <col min="17" max="16384" width="9.140625" style="30" customWidth="1"/>
  </cols>
  <sheetData>
    <row r="6" ht="46.5">
      <c r="B6" s="48" t="s">
        <v>79</v>
      </c>
    </row>
    <row r="8" spans="2:5" ht="18.75">
      <c r="B8" s="32" t="s">
        <v>36</v>
      </c>
      <c r="C8" s="32"/>
      <c r="D8" s="33">
        <f>Data!N1</f>
        <v>10</v>
      </c>
      <c r="E8" s="33"/>
    </row>
    <row r="9" spans="2:5" ht="18.75">
      <c r="B9" s="32" t="s">
        <v>37</v>
      </c>
      <c r="C9" s="32"/>
      <c r="D9" s="33">
        <f>Data!O1</f>
        <v>10</v>
      </c>
      <c r="E9" s="33"/>
    </row>
    <row r="10" spans="2:5" ht="18.75">
      <c r="B10" s="32" t="s">
        <v>38</v>
      </c>
      <c r="C10" s="32"/>
      <c r="D10" s="33">
        <f>Data!P1</f>
        <v>0</v>
      </c>
      <c r="E10" s="33"/>
    </row>
    <row r="12" spans="2:16" ht="15" customHeight="1">
      <c r="B12" s="62" t="s">
        <v>32</v>
      </c>
      <c r="C12" s="62"/>
      <c r="D12" s="62"/>
      <c r="E12" s="62"/>
      <c r="F12" s="62"/>
      <c r="G12" s="34"/>
      <c r="H12" s="34"/>
      <c r="I12" s="34"/>
      <c r="J12" s="34"/>
      <c r="L12" s="62" t="s">
        <v>43</v>
      </c>
      <c r="M12" s="62"/>
      <c r="N12" s="62"/>
      <c r="O12" s="62"/>
      <c r="P12" s="62"/>
    </row>
    <row r="13" spans="2:16" ht="15" customHeight="1">
      <c r="B13" s="62"/>
      <c r="C13" s="62"/>
      <c r="D13" s="62"/>
      <c r="E13" s="62"/>
      <c r="F13" s="62"/>
      <c r="G13" s="34"/>
      <c r="H13" s="34"/>
      <c r="I13" s="34"/>
      <c r="J13" s="34"/>
      <c r="L13" s="62"/>
      <c r="M13" s="62"/>
      <c r="N13" s="62"/>
      <c r="O13" s="62"/>
      <c r="P13" s="62"/>
    </row>
    <row r="14" spans="2:16" ht="23.25" hidden="1">
      <c r="B14" s="34"/>
      <c r="C14" s="34"/>
      <c r="D14" s="34"/>
      <c r="E14" s="34"/>
      <c r="F14" s="34"/>
      <c r="G14" s="34"/>
      <c r="H14" s="34"/>
      <c r="I14" s="34"/>
      <c r="J14" s="34"/>
      <c r="L14" s="34"/>
      <c r="M14" s="34"/>
      <c r="N14" s="34"/>
      <c r="O14" s="34"/>
      <c r="P14" s="34"/>
    </row>
    <row r="15" spans="2:16" ht="23.25" hidden="1">
      <c r="B15" s="34"/>
      <c r="C15" s="34"/>
      <c r="D15" s="34"/>
      <c r="E15" s="34"/>
      <c r="F15" s="34"/>
      <c r="G15" s="34"/>
      <c r="H15" s="34"/>
      <c r="I15" s="34"/>
      <c r="J15" s="34"/>
      <c r="L15" s="34"/>
      <c r="M15" s="34"/>
      <c r="N15" s="34"/>
      <c r="O15" s="34"/>
      <c r="P15" s="34"/>
    </row>
    <row r="16" spans="2:16" ht="23.25" hidden="1">
      <c r="B16" s="34"/>
      <c r="C16" s="34"/>
      <c r="D16" s="34"/>
      <c r="E16" s="34"/>
      <c r="F16" s="34"/>
      <c r="G16" s="34"/>
      <c r="H16" s="34"/>
      <c r="I16" s="34"/>
      <c r="J16" s="34"/>
      <c r="L16" s="34"/>
      <c r="M16" s="34"/>
      <c r="N16" s="34"/>
      <c r="O16" s="34"/>
      <c r="P16" s="34"/>
    </row>
    <row r="17" spans="2:16" ht="23.25" hidden="1">
      <c r="B17" s="34"/>
      <c r="C17" s="34"/>
      <c r="D17" s="34"/>
      <c r="E17" s="34"/>
      <c r="F17" s="34"/>
      <c r="G17" s="34"/>
      <c r="H17" s="34"/>
      <c r="I17" s="34"/>
      <c r="J17" s="34"/>
      <c r="L17" s="34"/>
      <c r="M17" s="34"/>
      <c r="N17" s="34"/>
      <c r="O17" s="34"/>
      <c r="P17" s="34"/>
    </row>
    <row r="18" ht="13.5" thickBot="1">
      <c r="J18" s="49"/>
    </row>
    <row r="19" spans="2:16" ht="15.75">
      <c r="B19" s="63" t="str">
        <f>Data!S3</f>
        <v>Football</v>
      </c>
      <c r="C19" s="64"/>
      <c r="D19" s="64"/>
      <c r="E19" s="64"/>
      <c r="F19" s="65"/>
      <c r="G19" s="37"/>
      <c r="H19" s="37"/>
      <c r="I19" s="37"/>
      <c r="J19" s="37"/>
      <c r="K19" s="49"/>
      <c r="L19" s="63" t="str">
        <f>Data!T3</f>
        <v>Horseriding</v>
      </c>
      <c r="M19" s="64"/>
      <c r="N19" s="64"/>
      <c r="O19" s="64"/>
      <c r="P19" s="65"/>
    </row>
    <row r="20" spans="2:16" ht="15.75">
      <c r="B20" s="66"/>
      <c r="C20" s="67"/>
      <c r="D20" s="67"/>
      <c r="E20" s="67"/>
      <c r="F20" s="68"/>
      <c r="G20" s="37"/>
      <c r="H20" s="37"/>
      <c r="I20" s="37"/>
      <c r="J20" s="37"/>
      <c r="K20" s="49"/>
      <c r="L20" s="66"/>
      <c r="M20" s="67"/>
      <c r="N20" s="67"/>
      <c r="O20" s="67"/>
      <c r="P20" s="68"/>
    </row>
    <row r="21" spans="2:16" ht="15.75" hidden="1">
      <c r="B21" s="35"/>
      <c r="C21" s="36"/>
      <c r="D21" s="36"/>
      <c r="E21" s="37"/>
      <c r="F21" s="38"/>
      <c r="G21" s="36"/>
      <c r="H21" s="36"/>
      <c r="I21" s="36"/>
      <c r="J21" s="36"/>
      <c r="K21" s="49"/>
      <c r="L21" s="35"/>
      <c r="M21" s="36"/>
      <c r="N21" s="36"/>
      <c r="O21" s="36"/>
      <c r="P21" s="38"/>
    </row>
    <row r="22" spans="2:16" ht="15.75" hidden="1">
      <c r="B22" s="35"/>
      <c r="C22" s="36"/>
      <c r="D22" s="36"/>
      <c r="E22" s="37"/>
      <c r="F22" s="38"/>
      <c r="G22" s="36"/>
      <c r="H22" s="36"/>
      <c r="I22" s="36"/>
      <c r="J22" s="36"/>
      <c r="K22" s="49"/>
      <c r="L22" s="35"/>
      <c r="M22" s="36"/>
      <c r="N22" s="36"/>
      <c r="O22" s="36"/>
      <c r="P22" s="38"/>
    </row>
    <row r="23" spans="2:16" ht="15.75" hidden="1">
      <c r="B23" s="39"/>
      <c r="C23" s="40"/>
      <c r="D23" s="40"/>
      <c r="E23" s="40"/>
      <c r="F23" s="41"/>
      <c r="G23" s="40"/>
      <c r="H23" s="40"/>
      <c r="I23" s="40"/>
      <c r="J23" s="40"/>
      <c r="K23" s="49"/>
      <c r="L23" s="39"/>
      <c r="M23" s="40"/>
      <c r="N23" s="40"/>
      <c r="O23" s="40"/>
      <c r="P23" s="41"/>
    </row>
    <row r="24" spans="2:16" ht="15.75" hidden="1">
      <c r="B24" s="39"/>
      <c r="C24" s="40"/>
      <c r="D24" s="40"/>
      <c r="E24" s="40"/>
      <c r="F24" s="41"/>
      <c r="G24" s="40"/>
      <c r="H24" s="40"/>
      <c r="I24" s="40"/>
      <c r="J24" s="40"/>
      <c r="K24" s="49"/>
      <c r="L24" s="39"/>
      <c r="M24" s="40"/>
      <c r="N24" s="40"/>
      <c r="O24" s="40"/>
      <c r="P24" s="41"/>
    </row>
    <row r="25" spans="2:16" ht="15.75" hidden="1">
      <c r="B25" s="35"/>
      <c r="C25" s="36"/>
      <c r="D25" s="36"/>
      <c r="E25" s="37"/>
      <c r="F25" s="38"/>
      <c r="G25" s="36"/>
      <c r="H25" s="36"/>
      <c r="I25" s="36"/>
      <c r="J25" s="36"/>
      <c r="K25" s="49"/>
      <c r="L25" s="35"/>
      <c r="M25" s="36"/>
      <c r="N25" s="36"/>
      <c r="O25" s="36"/>
      <c r="P25" s="38"/>
    </row>
    <row r="26" spans="2:16" ht="15.75" hidden="1">
      <c r="B26" s="35"/>
      <c r="C26" s="36"/>
      <c r="D26" s="36"/>
      <c r="E26" s="37"/>
      <c r="F26" s="38"/>
      <c r="G26" s="36"/>
      <c r="H26" s="36"/>
      <c r="I26" s="36"/>
      <c r="J26" s="36"/>
      <c r="K26" s="49"/>
      <c r="L26" s="35"/>
      <c r="M26" s="36"/>
      <c r="N26" s="36"/>
      <c r="O26" s="36"/>
      <c r="P26" s="38"/>
    </row>
    <row r="27" spans="2:16" ht="15.75" hidden="1">
      <c r="B27" s="35"/>
      <c r="C27" s="36"/>
      <c r="D27" s="36"/>
      <c r="E27" s="37"/>
      <c r="F27" s="38"/>
      <c r="G27" s="36"/>
      <c r="H27" s="36"/>
      <c r="I27" s="36"/>
      <c r="J27" s="36"/>
      <c r="K27" s="49"/>
      <c r="L27" s="35"/>
      <c r="M27" s="36"/>
      <c r="N27" s="36"/>
      <c r="O27" s="36"/>
      <c r="P27" s="38"/>
    </row>
    <row r="28" spans="2:16" ht="15.75" hidden="1">
      <c r="B28" s="35"/>
      <c r="C28" s="36"/>
      <c r="D28" s="36"/>
      <c r="E28" s="37"/>
      <c r="F28" s="38"/>
      <c r="G28" s="36"/>
      <c r="H28" s="36"/>
      <c r="I28" s="36"/>
      <c r="J28" s="36"/>
      <c r="K28" s="49"/>
      <c r="L28" s="35"/>
      <c r="M28" s="36"/>
      <c r="N28" s="36"/>
      <c r="O28" s="36"/>
      <c r="P28" s="38"/>
    </row>
    <row r="29" spans="2:16" ht="15.75" hidden="1">
      <c r="B29" s="35"/>
      <c r="C29" s="36"/>
      <c r="D29" s="36"/>
      <c r="E29" s="37"/>
      <c r="F29" s="38"/>
      <c r="G29" s="36"/>
      <c r="H29" s="36"/>
      <c r="I29" s="36"/>
      <c r="J29" s="36"/>
      <c r="K29" s="49"/>
      <c r="L29" s="35"/>
      <c r="M29" s="36"/>
      <c r="N29" s="36"/>
      <c r="O29" s="36"/>
      <c r="P29" s="38"/>
    </row>
    <row r="30" spans="2:16" ht="15.75" hidden="1">
      <c r="B30" s="35"/>
      <c r="C30" s="36"/>
      <c r="D30" s="36"/>
      <c r="E30" s="37"/>
      <c r="F30" s="38"/>
      <c r="G30" s="36"/>
      <c r="H30" s="36"/>
      <c r="I30" s="36"/>
      <c r="J30" s="36"/>
      <c r="K30" s="49"/>
      <c r="L30" s="35"/>
      <c r="M30" s="36"/>
      <c r="N30" s="36"/>
      <c r="O30" s="36"/>
      <c r="P30" s="38"/>
    </row>
    <row r="31" spans="2:16" ht="15.75" hidden="1">
      <c r="B31" s="35"/>
      <c r="C31" s="36"/>
      <c r="D31" s="36"/>
      <c r="E31" s="37"/>
      <c r="F31" s="38"/>
      <c r="G31" s="36"/>
      <c r="H31" s="36"/>
      <c r="I31" s="36"/>
      <c r="J31" s="36"/>
      <c r="K31" s="49"/>
      <c r="L31" s="35"/>
      <c r="M31" s="36"/>
      <c r="N31" s="36"/>
      <c r="O31" s="36"/>
      <c r="P31" s="38"/>
    </row>
    <row r="32" spans="2:16" ht="15.75">
      <c r="B32" s="59" t="str">
        <f>IF(Data!$D$3&lt;&gt;"",Data!$D$3&amp;" :","")</f>
        <v>Aerobic Endurance :</v>
      </c>
      <c r="C32" s="60"/>
      <c r="E32" s="37">
        <f>Data!S4</f>
        <v>9</v>
      </c>
      <c r="F32" s="42"/>
      <c r="G32" s="37"/>
      <c r="H32" s="37"/>
      <c r="I32" s="37"/>
      <c r="J32" s="37"/>
      <c r="K32" s="49"/>
      <c r="L32" s="59" t="str">
        <f>IF(Data!$D$3&lt;&gt;"",Data!$D$3&amp;" :","")</f>
        <v>Aerobic Endurance :</v>
      </c>
      <c r="M32" s="60"/>
      <c r="N32" s="57">
        <f>Data!T4</f>
        <v>4</v>
      </c>
      <c r="O32" s="57"/>
      <c r="P32" s="58"/>
    </row>
    <row r="33" spans="2:16" ht="15.75">
      <c r="B33" s="59" t="str">
        <f>IF(Data!$E$3&lt;&gt;"",Data!$E$3&amp;" :","")</f>
        <v>Speed :</v>
      </c>
      <c r="C33" s="60"/>
      <c r="E33" s="37">
        <f>Data!S5</f>
        <v>7</v>
      </c>
      <c r="F33" s="42"/>
      <c r="G33" s="37"/>
      <c r="H33" s="37"/>
      <c r="I33" s="37"/>
      <c r="J33" s="37"/>
      <c r="K33" s="49"/>
      <c r="L33" s="59" t="str">
        <f>IF(Data!$E$3&lt;&gt;"",Data!$E$3&amp;" :","")</f>
        <v>Speed :</v>
      </c>
      <c r="M33" s="60"/>
      <c r="N33" s="57">
        <f>Data!T5</f>
        <v>5</v>
      </c>
      <c r="O33" s="57"/>
      <c r="P33" s="58"/>
    </row>
    <row r="34" spans="2:16" ht="15.75">
      <c r="B34" s="59" t="str">
        <f>IF(Data!$F$3&lt;&gt;"",Data!$F$3&amp;" :","")</f>
        <v>Strength :</v>
      </c>
      <c r="C34" s="60"/>
      <c r="E34" s="37">
        <f>Data!S6</f>
        <v>5</v>
      </c>
      <c r="F34" s="42"/>
      <c r="G34" s="37"/>
      <c r="H34" s="37"/>
      <c r="I34" s="37"/>
      <c r="J34" s="37"/>
      <c r="K34" s="49"/>
      <c r="L34" s="59" t="str">
        <f>IF(Data!$F$3&lt;&gt;"",Data!$F$3&amp;" :","")</f>
        <v>Strength :</v>
      </c>
      <c r="M34" s="60"/>
      <c r="N34" s="57">
        <f>Data!T6</f>
        <v>8</v>
      </c>
      <c r="O34" s="57"/>
      <c r="P34" s="58"/>
    </row>
    <row r="35" spans="2:16" ht="15.75">
      <c r="B35" s="59" t="str">
        <f>IF(Data!$G$3&lt;&gt;"",Data!$G$3&amp;" :","")</f>
        <v>Agility :</v>
      </c>
      <c r="C35" s="60"/>
      <c r="E35" s="37">
        <f>Data!S7</f>
        <v>5</v>
      </c>
      <c r="F35" s="42"/>
      <c r="G35" s="37"/>
      <c r="H35" s="37"/>
      <c r="I35" s="37"/>
      <c r="J35" s="37"/>
      <c r="K35" s="49"/>
      <c r="L35" s="59" t="str">
        <f>IF(Data!$G$3&lt;&gt;"",Data!$G$3&amp;" :","")</f>
        <v>Agility :</v>
      </c>
      <c r="M35" s="60"/>
      <c r="N35" s="57">
        <f>Data!T7</f>
        <v>6</v>
      </c>
      <c r="O35" s="57"/>
      <c r="P35" s="58"/>
    </row>
    <row r="36" spans="2:16" ht="15.75">
      <c r="B36" s="59" t="str">
        <f>IF(Data!$H$3&lt;&gt;"",Data!$H$3&amp;" :","")</f>
        <v>Flexibility :</v>
      </c>
      <c r="C36" s="60"/>
      <c r="E36" s="37">
        <f>Data!S8</f>
        <v>3</v>
      </c>
      <c r="F36" s="42"/>
      <c r="G36" s="37"/>
      <c r="H36" s="37"/>
      <c r="I36" s="37"/>
      <c r="J36" s="37"/>
      <c r="K36" s="49"/>
      <c r="L36" s="59" t="str">
        <f>IF(Data!$H$3&lt;&gt;"",Data!$H$3&amp;" :","")</f>
        <v>Flexibility :</v>
      </c>
      <c r="M36" s="60"/>
      <c r="N36" s="57">
        <f>Data!T8</f>
        <v>7</v>
      </c>
      <c r="O36" s="57"/>
      <c r="P36" s="58"/>
    </row>
    <row r="37" spans="2:16" ht="15.75">
      <c r="B37" s="61" t="str">
        <f>IF(Data!$I$3&lt;&gt;"",Data!$I$3&amp;" :","")</f>
        <v>Muscular Endurance :</v>
      </c>
      <c r="C37" s="57"/>
      <c r="E37" s="37">
        <f>Data!S9</f>
        <v>4</v>
      </c>
      <c r="F37" s="42"/>
      <c r="G37" s="37"/>
      <c r="H37" s="37"/>
      <c r="I37" s="37"/>
      <c r="J37" s="37"/>
      <c r="K37" s="49"/>
      <c r="L37" s="61" t="str">
        <f>IF(Data!$I$3&lt;&gt;"",Data!$I$3&amp;" :","")</f>
        <v>Muscular Endurance :</v>
      </c>
      <c r="M37" s="57"/>
      <c r="N37" s="57">
        <f>Data!T9</f>
        <v>6</v>
      </c>
      <c r="O37" s="57"/>
      <c r="P37" s="58"/>
    </row>
    <row r="38" spans="2:16" ht="13.5" thickBot="1">
      <c r="B38" s="43"/>
      <c r="C38" s="44"/>
      <c r="D38" s="44"/>
      <c r="E38" s="45"/>
      <c r="F38" s="46"/>
      <c r="G38" s="49"/>
      <c r="H38" s="49"/>
      <c r="I38" s="49"/>
      <c r="J38" s="49"/>
      <c r="K38" s="49"/>
      <c r="L38" s="43"/>
      <c r="M38" s="44"/>
      <c r="N38" s="44"/>
      <c r="O38" s="44"/>
      <c r="P38" s="46"/>
    </row>
    <row r="39" spans="10:11" ht="12.75">
      <c r="J39" s="49"/>
      <c r="K39" s="49"/>
    </row>
    <row r="40" spans="2:6" ht="12.75">
      <c r="B40" s="69"/>
      <c r="C40" s="69"/>
      <c r="D40" s="69"/>
      <c r="E40" s="69"/>
      <c r="F40" s="69"/>
    </row>
    <row r="41" spans="2:6" ht="12.75">
      <c r="B41" s="69"/>
      <c r="C41" s="69"/>
      <c r="D41" s="69"/>
      <c r="E41" s="69"/>
      <c r="F41" s="69"/>
    </row>
    <row r="43" ht="15.75">
      <c r="B43" s="47" t="s">
        <v>70</v>
      </c>
    </row>
  </sheetData>
  <sheetProtection/>
  <mergeCells count="23">
    <mergeCell ref="B40:F41"/>
    <mergeCell ref="L36:M36"/>
    <mergeCell ref="N36:P36"/>
    <mergeCell ref="L37:M37"/>
    <mergeCell ref="N37:P37"/>
    <mergeCell ref="L34:M34"/>
    <mergeCell ref="B12:F13"/>
    <mergeCell ref="L12:P13"/>
    <mergeCell ref="B32:C32"/>
    <mergeCell ref="B33:C33"/>
    <mergeCell ref="L19:P20"/>
    <mergeCell ref="L32:M32"/>
    <mergeCell ref="B19:F20"/>
    <mergeCell ref="N32:P32"/>
    <mergeCell ref="L33:M33"/>
    <mergeCell ref="N33:P33"/>
    <mergeCell ref="B36:C36"/>
    <mergeCell ref="L35:M35"/>
    <mergeCell ref="B37:C37"/>
    <mergeCell ref="B34:C34"/>
    <mergeCell ref="B35:C35"/>
    <mergeCell ref="N35:P35"/>
    <mergeCell ref="N34:P34"/>
  </mergeCells>
  <hyperlinks>
    <hyperlink ref="B43" location="Instructions!A1" display="Playing Instructions"/>
  </hyperlinks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B55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3.00390625" style="0" bestFit="1" customWidth="1"/>
    <col min="3" max="3" width="21.140625" style="0" bestFit="1" customWidth="1"/>
    <col min="4" max="8" width="14.28125" style="0" customWidth="1"/>
    <col min="9" max="12" width="18.00390625" style="0" customWidth="1"/>
    <col min="13" max="13" width="21.57421875" style="0" bestFit="1" customWidth="1"/>
    <col min="18" max="18" width="18.28125" style="0" bestFit="1" customWidth="1"/>
    <col min="19" max="19" width="14.8515625" style="0" bestFit="1" customWidth="1"/>
    <col min="20" max="20" width="16.421875" style="0" bestFit="1" customWidth="1"/>
    <col min="23" max="23" width="15.421875" style="0" bestFit="1" customWidth="1"/>
    <col min="26" max="28" width="15.421875" style="0" bestFit="1" customWidth="1"/>
  </cols>
  <sheetData>
    <row r="1" spans="14:16" ht="12.75">
      <c r="N1">
        <f>COUNTA(N3:N52)</f>
        <v>10</v>
      </c>
      <c r="O1">
        <f>COUNTA(O3:O52)</f>
        <v>10</v>
      </c>
      <c r="P1">
        <f>COUNTA(P3:P52)</f>
        <v>0</v>
      </c>
    </row>
    <row r="2" spans="2:28" ht="12.75">
      <c r="B2" s="16"/>
      <c r="C2" s="16"/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22"/>
      <c r="K2" s="22"/>
      <c r="L2" s="22"/>
      <c r="N2" t="s">
        <v>30</v>
      </c>
      <c r="O2" t="s">
        <v>31</v>
      </c>
      <c r="P2" t="s">
        <v>39</v>
      </c>
      <c r="S2" t="s">
        <v>34</v>
      </c>
      <c r="T2" t="s">
        <v>35</v>
      </c>
      <c r="W2" t="s">
        <v>40</v>
      </c>
      <c r="X2" t="s">
        <v>41</v>
      </c>
      <c r="Z2" t="s">
        <v>44</v>
      </c>
      <c r="AA2" t="s">
        <v>46</v>
      </c>
      <c r="AB2" t="s">
        <v>47</v>
      </c>
    </row>
    <row r="3" spans="2:28" ht="12.75">
      <c r="B3" s="16"/>
      <c r="C3" s="16" t="s">
        <v>6</v>
      </c>
      <c r="D3" s="16" t="s">
        <v>10</v>
      </c>
      <c r="E3" s="16" t="s">
        <v>12</v>
      </c>
      <c r="F3" s="16" t="s">
        <v>11</v>
      </c>
      <c r="G3" s="16" t="s">
        <v>14</v>
      </c>
      <c r="H3" s="16" t="s">
        <v>13</v>
      </c>
      <c r="I3" s="17" t="s">
        <v>15</v>
      </c>
      <c r="J3" s="23"/>
      <c r="K3" s="23"/>
      <c r="L3" s="23"/>
      <c r="M3" t="s">
        <v>33</v>
      </c>
      <c r="N3" s="16">
        <v>3</v>
      </c>
      <c r="O3" s="16">
        <v>6</v>
      </c>
      <c r="P3" s="16"/>
      <c r="Q3" s="22"/>
      <c r="R3" t="str">
        <f>C3</f>
        <v>Name</v>
      </c>
      <c r="S3" t="str">
        <f ca="1">OFFSET(C3:I23,N3,0,1,1)</f>
        <v>Football</v>
      </c>
      <c r="T3" t="str">
        <f ca="1">OFFSET(C3:I23,O3,0,1,1)</f>
        <v>Horseriding</v>
      </c>
      <c r="W3">
        <v>5</v>
      </c>
      <c r="X3">
        <v>1</v>
      </c>
      <c r="Z3" s="25">
        <v>40343.4675</v>
      </c>
      <c r="AA3" s="25">
        <v>40343.46604166667</v>
      </c>
      <c r="AB3" s="26">
        <f>AA3-Z3</f>
        <v>-0.0014583333322661929</v>
      </c>
    </row>
    <row r="4" spans="2:20" ht="12.75">
      <c r="B4" s="16">
        <v>1</v>
      </c>
      <c r="C4" s="17" t="s">
        <v>7</v>
      </c>
      <c r="D4" s="17">
        <v>7</v>
      </c>
      <c r="E4" s="17">
        <v>6</v>
      </c>
      <c r="F4" s="17">
        <v>5</v>
      </c>
      <c r="G4" s="17">
        <v>6</v>
      </c>
      <c r="H4" s="17">
        <v>5</v>
      </c>
      <c r="I4" s="17">
        <v>3</v>
      </c>
      <c r="J4" s="23"/>
      <c r="K4" s="23"/>
      <c r="L4" s="23"/>
      <c r="N4" s="16">
        <v>5</v>
      </c>
      <c r="O4" s="16">
        <v>13</v>
      </c>
      <c r="P4" s="16"/>
      <c r="Q4" s="22"/>
      <c r="R4" t="str">
        <f>D3</f>
        <v>Aerobic Endurance</v>
      </c>
      <c r="S4">
        <f ca="1">OFFSET(C3:I23,N3,1,1,1)</f>
        <v>9</v>
      </c>
      <c r="T4">
        <f ca="1">OFFSET(C3:I23,O3,1,1,1)</f>
        <v>4</v>
      </c>
    </row>
    <row r="5" spans="2:20" ht="12.75">
      <c r="B5" s="16">
        <v>2</v>
      </c>
      <c r="C5" s="17" t="s">
        <v>8</v>
      </c>
      <c r="D5" s="17">
        <v>8</v>
      </c>
      <c r="E5" s="17">
        <v>5</v>
      </c>
      <c r="F5" s="17">
        <v>7</v>
      </c>
      <c r="G5" s="17">
        <v>5</v>
      </c>
      <c r="H5" s="17">
        <v>2</v>
      </c>
      <c r="I5" s="17">
        <v>3</v>
      </c>
      <c r="J5" s="23"/>
      <c r="K5" s="23"/>
      <c r="L5" s="23"/>
      <c r="N5" s="16">
        <v>16</v>
      </c>
      <c r="O5" s="16">
        <v>9</v>
      </c>
      <c r="P5" s="16"/>
      <c r="Q5" s="22"/>
      <c r="R5" t="str">
        <f>E3</f>
        <v>Speed</v>
      </c>
      <c r="S5">
        <f ca="1">OFFSET(C3:I23,N3,2,1,1)</f>
        <v>7</v>
      </c>
      <c r="T5">
        <f ca="1">OFFSET(C3:I23,O3,2,1,1)</f>
        <v>5</v>
      </c>
    </row>
    <row r="6" spans="2:20" ht="12.75">
      <c r="B6" s="16">
        <v>3</v>
      </c>
      <c r="C6" s="17" t="s">
        <v>9</v>
      </c>
      <c r="D6" s="17">
        <v>9</v>
      </c>
      <c r="E6" s="17">
        <v>7</v>
      </c>
      <c r="F6" s="17">
        <v>5</v>
      </c>
      <c r="G6" s="17">
        <v>5</v>
      </c>
      <c r="H6" s="17">
        <v>3</v>
      </c>
      <c r="I6" s="17">
        <v>4</v>
      </c>
      <c r="J6" s="23"/>
      <c r="K6" s="23"/>
      <c r="L6" s="23"/>
      <c r="N6" s="16">
        <v>19</v>
      </c>
      <c r="O6" s="16">
        <v>14</v>
      </c>
      <c r="P6" s="16"/>
      <c r="Q6" s="22"/>
      <c r="R6" t="str">
        <f>F3</f>
        <v>Strength</v>
      </c>
      <c r="S6">
        <f ca="1">OFFSET(C3:I23,N3,3,1,1)</f>
        <v>5</v>
      </c>
      <c r="T6">
        <f ca="1">OFFSET(C3:I23,O3,3,1,1)</f>
        <v>8</v>
      </c>
    </row>
    <row r="7" spans="2:20" ht="12.75">
      <c r="B7" s="16">
        <v>4</v>
      </c>
      <c r="C7" s="54" t="s">
        <v>84</v>
      </c>
      <c r="D7" s="17">
        <v>2</v>
      </c>
      <c r="E7" s="17">
        <v>8</v>
      </c>
      <c r="F7" s="17">
        <v>4</v>
      </c>
      <c r="G7" s="17">
        <v>3</v>
      </c>
      <c r="H7" s="17">
        <v>3</v>
      </c>
      <c r="I7" s="17">
        <v>4</v>
      </c>
      <c r="J7" s="23"/>
      <c r="K7" s="23"/>
      <c r="L7" s="23"/>
      <c r="N7" s="16">
        <v>11</v>
      </c>
      <c r="O7" s="16">
        <v>18</v>
      </c>
      <c r="P7" s="16"/>
      <c r="Q7" s="22"/>
      <c r="R7" t="str">
        <f>G3</f>
        <v>Agility</v>
      </c>
      <c r="S7">
        <f ca="1">OFFSET(C3:I23,N3,4,1,1)</f>
        <v>5</v>
      </c>
      <c r="T7">
        <f ca="1">OFFSET(C3:I23,O3,4,1,1)</f>
        <v>6</v>
      </c>
    </row>
    <row r="8" spans="2:20" ht="12.75">
      <c r="B8" s="16">
        <v>5</v>
      </c>
      <c r="C8" s="17" t="s">
        <v>21</v>
      </c>
      <c r="D8" s="17">
        <v>8</v>
      </c>
      <c r="E8" s="17">
        <v>2</v>
      </c>
      <c r="F8" s="17">
        <v>5</v>
      </c>
      <c r="G8" s="17">
        <v>3</v>
      </c>
      <c r="H8" s="17">
        <v>4</v>
      </c>
      <c r="I8" s="17">
        <v>7</v>
      </c>
      <c r="J8" s="23"/>
      <c r="K8" s="23"/>
      <c r="L8" s="23"/>
      <c r="N8" s="16">
        <v>7</v>
      </c>
      <c r="O8" s="16">
        <v>1</v>
      </c>
      <c r="P8" s="16"/>
      <c r="Q8" s="22"/>
      <c r="R8" t="str">
        <f>H3</f>
        <v>Flexibility</v>
      </c>
      <c r="S8">
        <f ca="1">OFFSET(C3:I23,N3,5,1,1)</f>
        <v>3</v>
      </c>
      <c r="T8">
        <f ca="1">OFFSET(C3:I23,O3,5,1,1)</f>
        <v>7</v>
      </c>
    </row>
    <row r="9" spans="2:20" ht="12.75">
      <c r="B9" s="16">
        <v>6</v>
      </c>
      <c r="C9" s="17" t="s">
        <v>16</v>
      </c>
      <c r="D9" s="17">
        <v>4</v>
      </c>
      <c r="E9" s="17">
        <v>5</v>
      </c>
      <c r="F9" s="17">
        <v>8</v>
      </c>
      <c r="G9" s="17">
        <v>6</v>
      </c>
      <c r="H9" s="17">
        <v>7</v>
      </c>
      <c r="I9" s="17">
        <v>6</v>
      </c>
      <c r="J9" s="23"/>
      <c r="K9" s="23"/>
      <c r="L9" s="23"/>
      <c r="N9" s="16">
        <v>15</v>
      </c>
      <c r="O9" s="16">
        <v>2</v>
      </c>
      <c r="P9" s="16"/>
      <c r="Q9" s="22"/>
      <c r="R9" t="str">
        <f>I3</f>
        <v>Muscular Endurance</v>
      </c>
      <c r="S9">
        <f ca="1">OFFSET(C3:I23,N3,6,1,1)</f>
        <v>4</v>
      </c>
      <c r="T9">
        <f ca="1">OFFSET(C3:I23,O3,6,1,1)</f>
        <v>6</v>
      </c>
    </row>
    <row r="10" spans="2:17" ht="12.75">
      <c r="B10" s="16">
        <v>7</v>
      </c>
      <c r="C10" s="17" t="s">
        <v>17</v>
      </c>
      <c r="D10" s="17">
        <v>7</v>
      </c>
      <c r="E10" s="17">
        <v>7</v>
      </c>
      <c r="F10" s="17">
        <v>6</v>
      </c>
      <c r="G10" s="17">
        <v>8</v>
      </c>
      <c r="H10" s="17">
        <v>5</v>
      </c>
      <c r="I10" s="17">
        <v>4</v>
      </c>
      <c r="J10" s="23"/>
      <c r="K10" s="23"/>
      <c r="L10" s="23"/>
      <c r="N10" s="16">
        <v>12</v>
      </c>
      <c r="O10" s="16">
        <v>8</v>
      </c>
      <c r="P10" s="16"/>
      <c r="Q10" s="22"/>
    </row>
    <row r="11" spans="2:17" ht="12.75">
      <c r="B11" s="16">
        <v>8</v>
      </c>
      <c r="C11" s="54" t="s">
        <v>85</v>
      </c>
      <c r="D11" s="17">
        <v>7</v>
      </c>
      <c r="E11" s="17">
        <v>7</v>
      </c>
      <c r="F11" s="17">
        <v>6</v>
      </c>
      <c r="G11" s="17">
        <v>6</v>
      </c>
      <c r="H11" s="17">
        <v>5</v>
      </c>
      <c r="I11" s="17">
        <v>6</v>
      </c>
      <c r="J11" s="23"/>
      <c r="K11" s="23"/>
      <c r="L11" s="23"/>
      <c r="N11" s="16">
        <v>17</v>
      </c>
      <c r="O11" s="16">
        <v>10</v>
      </c>
      <c r="P11" s="16"/>
      <c r="Q11" s="22"/>
    </row>
    <row r="12" spans="2:17" ht="12.75">
      <c r="B12" s="16">
        <v>9</v>
      </c>
      <c r="C12" s="17" t="s">
        <v>18</v>
      </c>
      <c r="D12" s="17">
        <v>6</v>
      </c>
      <c r="E12" s="17">
        <v>10</v>
      </c>
      <c r="F12" s="17">
        <v>8</v>
      </c>
      <c r="G12" s="17">
        <v>8</v>
      </c>
      <c r="H12" s="17">
        <v>7</v>
      </c>
      <c r="I12" s="17">
        <v>5</v>
      </c>
      <c r="J12" s="23"/>
      <c r="K12" s="23"/>
      <c r="L12" s="23"/>
      <c r="N12" s="16">
        <v>4</v>
      </c>
      <c r="O12" s="16">
        <v>20</v>
      </c>
      <c r="P12" s="16"/>
      <c r="Q12" s="22"/>
    </row>
    <row r="13" spans="2:17" ht="12.75">
      <c r="B13" s="16">
        <v>10</v>
      </c>
      <c r="C13" s="17" t="s">
        <v>19</v>
      </c>
      <c r="D13" s="17">
        <v>6</v>
      </c>
      <c r="E13" s="17">
        <v>5</v>
      </c>
      <c r="F13" s="17">
        <v>7</v>
      </c>
      <c r="G13" s="17">
        <v>5</v>
      </c>
      <c r="H13" s="17">
        <v>3</v>
      </c>
      <c r="I13" s="17">
        <v>10</v>
      </c>
      <c r="J13" s="23"/>
      <c r="K13" s="23"/>
      <c r="L13" s="23"/>
      <c r="N13" s="16"/>
      <c r="O13" s="16"/>
      <c r="P13" s="16"/>
      <c r="Q13" s="22"/>
    </row>
    <row r="14" spans="2:17" ht="12.75">
      <c r="B14" s="16">
        <v>11</v>
      </c>
      <c r="C14" s="17" t="s">
        <v>20</v>
      </c>
      <c r="D14" s="17">
        <v>4</v>
      </c>
      <c r="E14" s="17">
        <v>5</v>
      </c>
      <c r="F14" s="17">
        <v>9</v>
      </c>
      <c r="G14" s="17">
        <v>6</v>
      </c>
      <c r="H14" s="17">
        <v>2</v>
      </c>
      <c r="I14" s="17">
        <v>5</v>
      </c>
      <c r="J14" s="23"/>
      <c r="K14" s="23"/>
      <c r="L14" s="23"/>
      <c r="N14" s="16"/>
      <c r="O14" s="16"/>
      <c r="P14" s="16"/>
      <c r="Q14" s="22"/>
    </row>
    <row r="15" spans="2:17" ht="12.75">
      <c r="B15" s="16">
        <v>12</v>
      </c>
      <c r="C15" s="17" t="s">
        <v>22</v>
      </c>
      <c r="D15" s="17">
        <v>6</v>
      </c>
      <c r="E15" s="17">
        <v>7</v>
      </c>
      <c r="F15" s="17">
        <v>7</v>
      </c>
      <c r="G15" s="17">
        <v>5</v>
      </c>
      <c r="H15" s="17">
        <v>3</v>
      </c>
      <c r="I15" s="17">
        <v>4</v>
      </c>
      <c r="J15" s="23"/>
      <c r="K15" s="23"/>
      <c r="L15" s="23"/>
      <c r="N15" s="16"/>
      <c r="O15" s="16"/>
      <c r="P15" s="16"/>
      <c r="Q15" s="22"/>
    </row>
    <row r="16" spans="2:17" ht="12.75">
      <c r="B16" s="16">
        <v>13</v>
      </c>
      <c r="C16" s="17" t="s">
        <v>23</v>
      </c>
      <c r="D16" s="17">
        <v>7</v>
      </c>
      <c r="E16" s="17">
        <v>6</v>
      </c>
      <c r="F16" s="17">
        <v>5</v>
      </c>
      <c r="G16" s="17">
        <v>7</v>
      </c>
      <c r="H16" s="17">
        <v>4</v>
      </c>
      <c r="I16" s="17">
        <v>2</v>
      </c>
      <c r="J16" s="23"/>
      <c r="K16" s="23"/>
      <c r="L16" s="23"/>
      <c r="N16" s="16"/>
      <c r="O16" s="16"/>
      <c r="P16" s="16"/>
      <c r="Q16" s="22"/>
    </row>
    <row r="17" spans="2:17" ht="12.75">
      <c r="B17" s="16">
        <v>14</v>
      </c>
      <c r="C17" s="17" t="s">
        <v>24</v>
      </c>
      <c r="D17" s="17">
        <v>7</v>
      </c>
      <c r="E17" s="17">
        <v>8</v>
      </c>
      <c r="F17" s="17">
        <v>3</v>
      </c>
      <c r="G17" s="17">
        <v>3</v>
      </c>
      <c r="H17" s="17">
        <v>3</v>
      </c>
      <c r="I17" s="17">
        <v>3</v>
      </c>
      <c r="J17" s="23"/>
      <c r="K17" s="23"/>
      <c r="L17" s="23"/>
      <c r="N17" s="16"/>
      <c r="O17" s="16"/>
      <c r="P17" s="16"/>
      <c r="Q17" s="22"/>
    </row>
    <row r="18" spans="2:17" ht="12.75">
      <c r="B18" s="16">
        <v>15</v>
      </c>
      <c r="C18" s="17" t="s">
        <v>25</v>
      </c>
      <c r="D18" s="17">
        <v>3</v>
      </c>
      <c r="E18" s="17">
        <v>3</v>
      </c>
      <c r="F18" s="17">
        <v>5</v>
      </c>
      <c r="G18" s="17">
        <v>2</v>
      </c>
      <c r="H18" s="17">
        <v>4</v>
      </c>
      <c r="I18" s="17">
        <v>5</v>
      </c>
      <c r="J18" s="23"/>
      <c r="K18" s="23"/>
      <c r="L18" s="23"/>
      <c r="N18" s="16"/>
      <c r="O18" s="16"/>
      <c r="P18" s="16"/>
      <c r="Q18" s="22"/>
    </row>
    <row r="19" spans="2:17" ht="12.75">
      <c r="B19" s="16">
        <v>16</v>
      </c>
      <c r="C19" s="17" t="s">
        <v>26</v>
      </c>
      <c r="D19" s="17">
        <v>7</v>
      </c>
      <c r="E19" s="17">
        <v>9</v>
      </c>
      <c r="F19" s="17">
        <v>6</v>
      </c>
      <c r="G19" s="17">
        <v>8</v>
      </c>
      <c r="H19" s="17">
        <v>4</v>
      </c>
      <c r="I19" s="17">
        <v>4</v>
      </c>
      <c r="J19" s="23"/>
      <c r="K19" s="23"/>
      <c r="L19" s="23"/>
      <c r="N19" s="16"/>
      <c r="O19" s="16"/>
      <c r="P19" s="16"/>
      <c r="Q19" s="22"/>
    </row>
    <row r="20" spans="2:17" ht="12.75">
      <c r="B20" s="16">
        <v>17</v>
      </c>
      <c r="C20" s="17" t="s">
        <v>27</v>
      </c>
      <c r="D20" s="17">
        <v>2</v>
      </c>
      <c r="E20" s="17">
        <v>4</v>
      </c>
      <c r="F20" s="17">
        <v>6</v>
      </c>
      <c r="G20" s="17">
        <v>4</v>
      </c>
      <c r="H20" s="17">
        <v>3</v>
      </c>
      <c r="I20" s="17">
        <v>5</v>
      </c>
      <c r="J20" s="23"/>
      <c r="K20" s="23"/>
      <c r="L20" s="23"/>
      <c r="N20" s="16"/>
      <c r="O20" s="16"/>
      <c r="P20" s="16"/>
      <c r="Q20" s="22"/>
    </row>
    <row r="21" spans="2:17" ht="12.75">
      <c r="B21" s="16">
        <v>18</v>
      </c>
      <c r="C21" s="17" t="s">
        <v>28</v>
      </c>
      <c r="D21" s="17">
        <v>6</v>
      </c>
      <c r="E21" s="17">
        <v>5</v>
      </c>
      <c r="F21" s="17">
        <v>8</v>
      </c>
      <c r="G21" s="17">
        <v>3</v>
      </c>
      <c r="H21" s="17">
        <v>2</v>
      </c>
      <c r="I21" s="17">
        <v>7</v>
      </c>
      <c r="J21" s="23"/>
      <c r="K21" s="23"/>
      <c r="L21" s="23"/>
      <c r="N21" s="16"/>
      <c r="O21" s="16"/>
      <c r="P21" s="16"/>
      <c r="Q21" s="22"/>
    </row>
    <row r="22" spans="2:17" ht="12.75">
      <c r="B22" s="16">
        <v>19</v>
      </c>
      <c r="C22" s="17" t="s">
        <v>42</v>
      </c>
      <c r="D22" s="17">
        <v>5</v>
      </c>
      <c r="E22" s="17">
        <v>2</v>
      </c>
      <c r="F22" s="17">
        <v>4</v>
      </c>
      <c r="G22" s="17">
        <v>4</v>
      </c>
      <c r="H22" s="17">
        <v>8</v>
      </c>
      <c r="I22" s="17">
        <v>5</v>
      </c>
      <c r="J22" s="23"/>
      <c r="K22" s="23"/>
      <c r="L22" s="23"/>
      <c r="N22" s="16"/>
      <c r="O22" s="16"/>
      <c r="P22" s="16"/>
      <c r="Q22" s="22"/>
    </row>
    <row r="23" spans="2:17" ht="12.75">
      <c r="B23" s="16">
        <v>20</v>
      </c>
      <c r="C23" s="17" t="s">
        <v>29</v>
      </c>
      <c r="D23" s="17">
        <v>4</v>
      </c>
      <c r="E23" s="17">
        <v>3</v>
      </c>
      <c r="F23" s="17">
        <v>7</v>
      </c>
      <c r="G23" s="17">
        <v>4</v>
      </c>
      <c r="H23" s="17">
        <v>10</v>
      </c>
      <c r="I23" s="17">
        <v>6</v>
      </c>
      <c r="J23" s="23"/>
      <c r="K23" s="23"/>
      <c r="L23" s="23"/>
      <c r="N23" s="16"/>
      <c r="O23" s="16"/>
      <c r="P23" s="16"/>
      <c r="Q23" s="22"/>
    </row>
    <row r="24" spans="2:17" ht="12.75">
      <c r="B24" s="16">
        <v>21</v>
      </c>
      <c r="C24" s="17"/>
      <c r="D24" s="17"/>
      <c r="E24" s="17"/>
      <c r="F24" s="17"/>
      <c r="G24" s="17"/>
      <c r="H24" s="17"/>
      <c r="I24" s="17"/>
      <c r="J24" s="23"/>
      <c r="K24" s="23"/>
      <c r="L24" s="23"/>
      <c r="N24" s="16"/>
      <c r="O24" s="16"/>
      <c r="P24" s="16"/>
      <c r="Q24" s="22"/>
    </row>
    <row r="25" spans="2:17" ht="12.75">
      <c r="B25" s="16">
        <v>22</v>
      </c>
      <c r="C25" s="17"/>
      <c r="D25" s="17"/>
      <c r="E25" s="17"/>
      <c r="F25" s="17"/>
      <c r="G25" s="17"/>
      <c r="H25" s="17"/>
      <c r="I25" s="17"/>
      <c r="J25" s="23"/>
      <c r="K25" s="23"/>
      <c r="L25" s="23"/>
      <c r="N25" s="16"/>
      <c r="O25" s="16"/>
      <c r="P25" s="16"/>
      <c r="Q25" s="22"/>
    </row>
    <row r="26" spans="2:17" ht="12.75">
      <c r="B26" s="16">
        <v>23</v>
      </c>
      <c r="C26" s="17"/>
      <c r="D26" s="17"/>
      <c r="E26" s="17"/>
      <c r="F26" s="17"/>
      <c r="G26" s="17"/>
      <c r="H26" s="17"/>
      <c r="I26" s="17"/>
      <c r="J26" s="23"/>
      <c r="K26" s="23"/>
      <c r="L26" s="23"/>
      <c r="N26" s="16"/>
      <c r="O26" s="16"/>
      <c r="P26" s="16"/>
      <c r="Q26" s="22"/>
    </row>
    <row r="27" spans="2:17" ht="12.75">
      <c r="B27" s="16">
        <v>24</v>
      </c>
      <c r="C27" s="17"/>
      <c r="D27" s="17"/>
      <c r="E27" s="17"/>
      <c r="F27" s="17"/>
      <c r="G27" s="17"/>
      <c r="H27" s="17"/>
      <c r="I27" s="17"/>
      <c r="J27" s="23"/>
      <c r="K27" s="23"/>
      <c r="L27" s="23"/>
      <c r="N27" s="16"/>
      <c r="O27" s="16"/>
      <c r="P27" s="16"/>
      <c r="Q27" s="22"/>
    </row>
    <row r="28" spans="2:17" ht="12.75">
      <c r="B28" s="16">
        <v>25</v>
      </c>
      <c r="C28" s="17"/>
      <c r="D28" s="17"/>
      <c r="E28" s="17"/>
      <c r="F28" s="17"/>
      <c r="G28" s="17"/>
      <c r="H28" s="17"/>
      <c r="I28" s="17"/>
      <c r="J28" s="23"/>
      <c r="K28" s="23"/>
      <c r="L28" s="23"/>
      <c r="N28" s="16"/>
      <c r="O28" s="16"/>
      <c r="P28" s="16"/>
      <c r="Q28" s="22"/>
    </row>
    <row r="29" spans="2:17" ht="12.75">
      <c r="B29" s="16">
        <v>26</v>
      </c>
      <c r="C29" s="17"/>
      <c r="D29" s="17"/>
      <c r="E29" s="17"/>
      <c r="F29" s="17"/>
      <c r="G29" s="17"/>
      <c r="H29" s="17"/>
      <c r="I29" s="17"/>
      <c r="J29" s="23"/>
      <c r="K29" s="23"/>
      <c r="L29" s="23"/>
      <c r="N29" s="16"/>
      <c r="O29" s="16"/>
      <c r="P29" s="16"/>
      <c r="Q29" s="22"/>
    </row>
    <row r="30" spans="2:17" ht="12.75">
      <c r="B30" s="16">
        <v>27</v>
      </c>
      <c r="C30" s="17"/>
      <c r="D30" s="17"/>
      <c r="E30" s="17"/>
      <c r="F30" s="17"/>
      <c r="G30" s="17"/>
      <c r="H30" s="17"/>
      <c r="I30" s="17"/>
      <c r="J30" s="23"/>
      <c r="K30" s="23"/>
      <c r="L30" s="23"/>
      <c r="N30" s="16"/>
      <c r="O30" s="16"/>
      <c r="P30" s="16"/>
      <c r="Q30" s="22"/>
    </row>
    <row r="31" spans="2:17" ht="12.75">
      <c r="B31" s="16">
        <v>28</v>
      </c>
      <c r="C31" s="17"/>
      <c r="D31" s="17"/>
      <c r="E31" s="17"/>
      <c r="F31" s="17"/>
      <c r="G31" s="17"/>
      <c r="H31" s="17"/>
      <c r="I31" s="17"/>
      <c r="J31" s="23"/>
      <c r="K31" s="23"/>
      <c r="L31" s="23"/>
      <c r="N31" s="16"/>
      <c r="O31" s="16"/>
      <c r="P31" s="16"/>
      <c r="Q31" s="22"/>
    </row>
    <row r="32" spans="2:17" ht="12.75">
      <c r="B32" s="16">
        <v>29</v>
      </c>
      <c r="C32" s="17"/>
      <c r="D32" s="17"/>
      <c r="E32" s="17"/>
      <c r="F32" s="17"/>
      <c r="G32" s="17"/>
      <c r="H32" s="17"/>
      <c r="I32" s="17"/>
      <c r="J32" s="23"/>
      <c r="K32" s="23"/>
      <c r="L32" s="23"/>
      <c r="N32" s="16"/>
      <c r="O32" s="16"/>
      <c r="P32" s="16"/>
      <c r="Q32" s="22"/>
    </row>
    <row r="33" spans="2:17" ht="12.75">
      <c r="B33" s="16">
        <v>30</v>
      </c>
      <c r="C33" s="17"/>
      <c r="D33" s="17"/>
      <c r="E33" s="17"/>
      <c r="F33" s="17"/>
      <c r="G33" s="17"/>
      <c r="H33" s="17"/>
      <c r="I33" s="17"/>
      <c r="J33" s="23"/>
      <c r="K33" s="23"/>
      <c r="L33" s="23"/>
      <c r="N33" s="16"/>
      <c r="O33" s="16"/>
      <c r="P33" s="16"/>
      <c r="Q33" s="22"/>
    </row>
    <row r="34" spans="2:17" ht="12.75">
      <c r="B34" s="16">
        <v>31</v>
      </c>
      <c r="C34" s="17"/>
      <c r="D34" s="17"/>
      <c r="E34" s="17"/>
      <c r="F34" s="17"/>
      <c r="G34" s="17"/>
      <c r="H34" s="17"/>
      <c r="I34" s="17"/>
      <c r="J34" s="23"/>
      <c r="K34" s="23"/>
      <c r="L34" s="23"/>
      <c r="N34" s="16"/>
      <c r="O34" s="16"/>
      <c r="P34" s="16"/>
      <c r="Q34" s="22"/>
    </row>
    <row r="35" spans="2:17" ht="12.75">
      <c r="B35" s="16">
        <v>32</v>
      </c>
      <c r="C35" s="17"/>
      <c r="D35" s="17"/>
      <c r="E35" s="17"/>
      <c r="F35" s="17"/>
      <c r="G35" s="17"/>
      <c r="H35" s="17"/>
      <c r="I35" s="17"/>
      <c r="J35" s="23"/>
      <c r="K35" s="23"/>
      <c r="L35" s="23"/>
      <c r="N35" s="16"/>
      <c r="O35" s="16"/>
      <c r="P35" s="16"/>
      <c r="Q35" s="22"/>
    </row>
    <row r="36" spans="2:17" ht="12.75">
      <c r="B36" s="16">
        <v>33</v>
      </c>
      <c r="C36" s="17"/>
      <c r="D36" s="17"/>
      <c r="E36" s="17"/>
      <c r="F36" s="17"/>
      <c r="G36" s="17"/>
      <c r="H36" s="17"/>
      <c r="I36" s="17"/>
      <c r="J36" s="23"/>
      <c r="K36" s="23"/>
      <c r="L36" s="23"/>
      <c r="N36" s="16"/>
      <c r="O36" s="16"/>
      <c r="P36" s="16"/>
      <c r="Q36" s="22"/>
    </row>
    <row r="37" spans="2:17" ht="12.75">
      <c r="B37" s="16">
        <v>34</v>
      </c>
      <c r="C37" s="17"/>
      <c r="D37" s="17"/>
      <c r="E37" s="17"/>
      <c r="F37" s="17"/>
      <c r="G37" s="17"/>
      <c r="H37" s="17"/>
      <c r="I37" s="17"/>
      <c r="J37" s="23"/>
      <c r="K37" s="23"/>
      <c r="L37" s="23"/>
      <c r="N37" s="16"/>
      <c r="O37" s="16"/>
      <c r="P37" s="16"/>
      <c r="Q37" s="22"/>
    </row>
    <row r="38" spans="2:17" ht="12.75">
      <c r="B38" s="16">
        <v>35</v>
      </c>
      <c r="C38" s="17"/>
      <c r="D38" s="17"/>
      <c r="E38" s="17"/>
      <c r="F38" s="17"/>
      <c r="G38" s="17"/>
      <c r="H38" s="17"/>
      <c r="I38" s="17"/>
      <c r="J38" s="23"/>
      <c r="K38" s="23"/>
      <c r="L38" s="23"/>
      <c r="N38" s="16"/>
      <c r="O38" s="16"/>
      <c r="P38" s="16"/>
      <c r="Q38" s="22"/>
    </row>
    <row r="39" spans="2:17" ht="12.75">
      <c r="B39" s="16">
        <v>36</v>
      </c>
      <c r="C39" s="17"/>
      <c r="D39" s="17"/>
      <c r="E39" s="17"/>
      <c r="F39" s="17"/>
      <c r="G39" s="17"/>
      <c r="H39" s="17"/>
      <c r="I39" s="17"/>
      <c r="J39" s="23"/>
      <c r="K39" s="23"/>
      <c r="L39" s="23"/>
      <c r="N39" s="16"/>
      <c r="O39" s="16"/>
      <c r="P39" s="16"/>
      <c r="Q39" s="22"/>
    </row>
    <row r="40" spans="2:17" ht="12.75">
      <c r="B40" s="16">
        <v>37</v>
      </c>
      <c r="C40" s="17"/>
      <c r="D40" s="17"/>
      <c r="E40" s="17"/>
      <c r="F40" s="17"/>
      <c r="G40" s="17"/>
      <c r="H40" s="17"/>
      <c r="I40" s="17"/>
      <c r="J40" s="23"/>
      <c r="K40" s="23"/>
      <c r="L40" s="23"/>
      <c r="N40" s="16"/>
      <c r="O40" s="16"/>
      <c r="P40" s="16"/>
      <c r="Q40" s="22"/>
    </row>
    <row r="41" spans="2:17" ht="12.75">
      <c r="B41" s="16">
        <v>38</v>
      </c>
      <c r="C41" s="17"/>
      <c r="D41" s="17"/>
      <c r="E41" s="17"/>
      <c r="F41" s="17"/>
      <c r="G41" s="17"/>
      <c r="H41" s="17"/>
      <c r="I41" s="17"/>
      <c r="J41" s="23"/>
      <c r="K41" s="23"/>
      <c r="L41" s="23"/>
      <c r="N41" s="16"/>
      <c r="O41" s="16"/>
      <c r="P41" s="16"/>
      <c r="Q41" s="22"/>
    </row>
    <row r="42" spans="2:17" ht="12.75">
      <c r="B42" s="16">
        <v>39</v>
      </c>
      <c r="C42" s="17"/>
      <c r="D42" s="17"/>
      <c r="E42" s="17"/>
      <c r="F42" s="17"/>
      <c r="G42" s="17"/>
      <c r="H42" s="17"/>
      <c r="I42" s="17"/>
      <c r="J42" s="23"/>
      <c r="K42" s="23"/>
      <c r="L42" s="23"/>
      <c r="N42" s="16"/>
      <c r="O42" s="16"/>
      <c r="P42" s="16"/>
      <c r="Q42" s="22"/>
    </row>
    <row r="43" spans="2:17" ht="12.75">
      <c r="B43" s="16">
        <v>40</v>
      </c>
      <c r="C43" s="17"/>
      <c r="D43" s="17"/>
      <c r="E43" s="17"/>
      <c r="F43" s="17"/>
      <c r="G43" s="17"/>
      <c r="H43" s="17"/>
      <c r="I43" s="17"/>
      <c r="J43" s="23"/>
      <c r="K43" s="23"/>
      <c r="L43" s="23"/>
      <c r="N43" s="16"/>
      <c r="O43" s="16"/>
      <c r="P43" s="16"/>
      <c r="Q43" s="22"/>
    </row>
    <row r="44" spans="2:17" ht="12.75">
      <c r="B44" s="16">
        <v>41</v>
      </c>
      <c r="C44" s="17"/>
      <c r="D44" s="17"/>
      <c r="E44" s="17"/>
      <c r="F44" s="17"/>
      <c r="G44" s="17"/>
      <c r="H44" s="17"/>
      <c r="I44" s="17"/>
      <c r="J44" s="23"/>
      <c r="K44" s="23"/>
      <c r="L44" s="23"/>
      <c r="N44" s="16"/>
      <c r="O44" s="16"/>
      <c r="P44" s="16"/>
      <c r="Q44" s="22"/>
    </row>
    <row r="45" spans="2:17" ht="12.75">
      <c r="B45" s="16">
        <v>42</v>
      </c>
      <c r="C45" s="17"/>
      <c r="D45" s="17"/>
      <c r="E45" s="17"/>
      <c r="F45" s="17"/>
      <c r="G45" s="17"/>
      <c r="H45" s="17"/>
      <c r="I45" s="17"/>
      <c r="J45" s="23"/>
      <c r="K45" s="23"/>
      <c r="L45" s="23"/>
      <c r="N45" s="16"/>
      <c r="O45" s="16"/>
      <c r="P45" s="16"/>
      <c r="Q45" s="22"/>
    </row>
    <row r="46" spans="2:17" ht="12.75">
      <c r="B46" s="16">
        <v>43</v>
      </c>
      <c r="C46" s="17"/>
      <c r="D46" s="17"/>
      <c r="E46" s="17"/>
      <c r="F46" s="17"/>
      <c r="G46" s="17"/>
      <c r="H46" s="17"/>
      <c r="I46" s="17"/>
      <c r="J46" s="23"/>
      <c r="K46" s="23"/>
      <c r="L46" s="23"/>
      <c r="N46" s="16"/>
      <c r="O46" s="16"/>
      <c r="P46" s="16"/>
      <c r="Q46" s="22"/>
    </row>
    <row r="47" spans="2:17" ht="12.75">
      <c r="B47" s="16">
        <v>44</v>
      </c>
      <c r="C47" s="17"/>
      <c r="D47" s="17"/>
      <c r="E47" s="17"/>
      <c r="F47" s="17"/>
      <c r="G47" s="17"/>
      <c r="H47" s="17"/>
      <c r="I47" s="17"/>
      <c r="J47" s="23"/>
      <c r="K47" s="23"/>
      <c r="L47" s="23"/>
      <c r="N47" s="16"/>
      <c r="O47" s="16"/>
      <c r="P47" s="16"/>
      <c r="Q47" s="22"/>
    </row>
    <row r="48" spans="2:17" ht="12.75">
      <c r="B48" s="16">
        <v>45</v>
      </c>
      <c r="C48" s="17"/>
      <c r="D48" s="17"/>
      <c r="E48" s="17"/>
      <c r="F48" s="17"/>
      <c r="G48" s="17"/>
      <c r="H48" s="17"/>
      <c r="I48" s="17"/>
      <c r="J48" s="23"/>
      <c r="K48" s="23"/>
      <c r="L48" s="23"/>
      <c r="N48" s="16"/>
      <c r="O48" s="16"/>
      <c r="P48" s="16"/>
      <c r="Q48" s="22"/>
    </row>
    <row r="49" spans="2:17" ht="12.75">
      <c r="B49" s="16">
        <v>46</v>
      </c>
      <c r="C49" s="17"/>
      <c r="D49" s="17"/>
      <c r="E49" s="17"/>
      <c r="F49" s="17"/>
      <c r="G49" s="17"/>
      <c r="H49" s="17"/>
      <c r="I49" s="17"/>
      <c r="J49" s="23"/>
      <c r="K49" s="23"/>
      <c r="L49" s="23"/>
      <c r="N49" s="16"/>
      <c r="O49" s="16"/>
      <c r="P49" s="16"/>
      <c r="Q49" s="22"/>
    </row>
    <row r="50" spans="2:17" ht="12.75">
      <c r="B50" s="16">
        <v>47</v>
      </c>
      <c r="C50" s="17"/>
      <c r="D50" s="17"/>
      <c r="E50" s="17"/>
      <c r="F50" s="17"/>
      <c r="G50" s="17"/>
      <c r="H50" s="17"/>
      <c r="I50" s="17"/>
      <c r="J50" s="23"/>
      <c r="K50" s="23"/>
      <c r="L50" s="23"/>
      <c r="N50" s="16"/>
      <c r="O50" s="16"/>
      <c r="P50" s="16"/>
      <c r="Q50" s="22"/>
    </row>
    <row r="51" spans="2:17" ht="12.75">
      <c r="B51" s="16">
        <v>48</v>
      </c>
      <c r="C51" s="17"/>
      <c r="D51" s="17"/>
      <c r="E51" s="17"/>
      <c r="F51" s="17"/>
      <c r="G51" s="17"/>
      <c r="H51" s="17"/>
      <c r="I51" s="17"/>
      <c r="J51" s="23"/>
      <c r="K51" s="23"/>
      <c r="L51" s="23"/>
      <c r="N51" s="16"/>
      <c r="O51" s="16"/>
      <c r="P51" s="16"/>
      <c r="Q51" s="22"/>
    </row>
    <row r="52" spans="2:17" ht="12.75">
      <c r="B52" s="16">
        <v>49</v>
      </c>
      <c r="C52" s="17"/>
      <c r="D52" s="17"/>
      <c r="E52" s="17"/>
      <c r="F52" s="17"/>
      <c r="G52" s="17"/>
      <c r="H52" s="17"/>
      <c r="I52" s="17"/>
      <c r="J52" s="23"/>
      <c r="K52" s="23"/>
      <c r="L52" s="23"/>
      <c r="N52" s="16"/>
      <c r="O52" s="16"/>
      <c r="P52" s="16"/>
      <c r="Q52" s="22"/>
    </row>
    <row r="53" spans="2:12" ht="12.75">
      <c r="B53" s="16">
        <v>50</v>
      </c>
      <c r="C53" s="17"/>
      <c r="D53" s="17"/>
      <c r="E53" s="17"/>
      <c r="F53" s="17"/>
      <c r="G53" s="17"/>
      <c r="H53" s="17"/>
      <c r="I53" s="17"/>
      <c r="J53" s="23"/>
      <c r="K53" s="23"/>
      <c r="L53" s="23"/>
    </row>
    <row r="54" spans="2:12" ht="12.75">
      <c r="B54" s="16">
        <v>51</v>
      </c>
      <c r="C54" s="17"/>
      <c r="D54" s="17"/>
      <c r="E54" s="17"/>
      <c r="F54" s="17"/>
      <c r="G54" s="17"/>
      <c r="H54" s="17"/>
      <c r="I54" s="17"/>
      <c r="J54" s="23"/>
      <c r="K54" s="23"/>
      <c r="L54" s="23"/>
    </row>
    <row r="55" spans="2:12" ht="12.75">
      <c r="B55" s="16">
        <v>52</v>
      </c>
      <c r="C55" s="17"/>
      <c r="D55" s="17"/>
      <c r="E55" s="17"/>
      <c r="F55" s="17"/>
      <c r="G55" s="17"/>
      <c r="H55" s="17"/>
      <c r="I55" s="17"/>
      <c r="J55" s="23"/>
      <c r="K55" s="23"/>
      <c r="L55" s="2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Z46"/>
  <sheetViews>
    <sheetView zoomScalePageLayoutView="0" workbookViewId="0" topLeftCell="A1">
      <selection activeCell="AB24" sqref="AB24"/>
    </sheetView>
  </sheetViews>
  <sheetFormatPr defaultColWidth="9.140625" defaultRowHeight="12.75"/>
  <cols>
    <col min="1" max="1" width="3.28125" style="1" customWidth="1"/>
    <col min="2" max="2" width="2.8515625" style="1" customWidth="1"/>
    <col min="3" max="7" width="6.28125" style="1" customWidth="1"/>
    <col min="8" max="8" width="2.8515625" style="1" customWidth="1"/>
    <col min="9" max="9" width="4.7109375" style="1" customWidth="1"/>
    <col min="10" max="10" width="3.28125" style="1" customWidth="1"/>
    <col min="11" max="11" width="2.8515625" style="1" customWidth="1"/>
    <col min="12" max="16" width="6.28125" style="1" customWidth="1"/>
    <col min="17" max="17" width="2.8515625" style="1" customWidth="1"/>
    <col min="18" max="18" width="4.7109375" style="1" customWidth="1"/>
    <col min="19" max="19" width="3.28125" style="1" customWidth="1"/>
    <col min="20" max="20" width="2.8515625" style="1" customWidth="1"/>
    <col min="21" max="25" width="6.28125" style="1" customWidth="1"/>
    <col min="26" max="26" width="2.8515625" style="1" customWidth="1"/>
    <col min="27" max="16384" width="9.140625" style="1" customWidth="1"/>
  </cols>
  <sheetData>
    <row r="1" ht="8.25" customHeight="1" thickBot="1"/>
    <row r="2" spans="1:26" ht="8.25" customHeight="1">
      <c r="A2" s="12">
        <v>1</v>
      </c>
      <c r="B2" s="2"/>
      <c r="C2" s="3"/>
      <c r="D2" s="3"/>
      <c r="E2" s="3"/>
      <c r="F2" s="3"/>
      <c r="G2" s="3"/>
      <c r="H2" s="4"/>
      <c r="J2" s="12">
        <v>2</v>
      </c>
      <c r="K2" s="2"/>
      <c r="L2" s="3"/>
      <c r="M2" s="3"/>
      <c r="N2" s="3"/>
      <c r="O2" s="3"/>
      <c r="P2" s="3"/>
      <c r="Q2" s="4"/>
      <c r="S2" s="12">
        <v>3</v>
      </c>
      <c r="T2" s="2"/>
      <c r="U2" s="3"/>
      <c r="V2" s="3"/>
      <c r="W2" s="3"/>
      <c r="X2" s="3"/>
      <c r="Y2" s="3"/>
      <c r="Z2" s="4"/>
    </row>
    <row r="3" spans="2:26" ht="15" customHeight="1">
      <c r="B3" s="5"/>
      <c r="C3" s="72" t="str">
        <f>IF(VLOOKUP(A2,Data!$B$4:$I$55,2)&lt;&gt;"",VLOOKUP(A2,Data!$B$4:$I$55,2),"")</f>
        <v>Tennis</v>
      </c>
      <c r="D3" s="72"/>
      <c r="E3" s="72"/>
      <c r="F3" s="72"/>
      <c r="G3" s="72"/>
      <c r="H3" s="11"/>
      <c r="K3" s="5"/>
      <c r="L3" s="72" t="str">
        <f>IF(VLOOKUP(J2,Data!$B$4:$I$55,2)&lt;&gt;"",VLOOKUP(J2,Data!$B$4:$I$55,2),"")</f>
        <v>Rugby</v>
      </c>
      <c r="M3" s="72"/>
      <c r="N3" s="72"/>
      <c r="O3" s="72"/>
      <c r="P3" s="72"/>
      <c r="Q3" s="11"/>
      <c r="T3" s="5"/>
      <c r="U3" s="72" t="str">
        <f>IF(VLOOKUP(S2,Data!$B$4:$I$55,2)&lt;&gt;"",VLOOKUP(S2,Data!$B$4:$I$55,2),"")</f>
        <v>Football</v>
      </c>
      <c r="V3" s="72"/>
      <c r="W3" s="72"/>
      <c r="X3" s="72"/>
      <c r="Y3" s="72"/>
      <c r="Z3" s="11"/>
    </row>
    <row r="4" spans="2:26" ht="15">
      <c r="B4" s="5"/>
      <c r="C4" s="72"/>
      <c r="D4" s="72"/>
      <c r="E4" s="72"/>
      <c r="F4" s="72"/>
      <c r="G4" s="72"/>
      <c r="H4" s="11"/>
      <c r="K4" s="5"/>
      <c r="L4" s="72"/>
      <c r="M4" s="72"/>
      <c r="N4" s="72"/>
      <c r="O4" s="72"/>
      <c r="P4" s="72"/>
      <c r="Q4" s="11"/>
      <c r="T4" s="5"/>
      <c r="U4" s="72"/>
      <c r="V4" s="72"/>
      <c r="W4" s="72"/>
      <c r="X4" s="72"/>
      <c r="Y4" s="72"/>
      <c r="Z4" s="11"/>
    </row>
    <row r="5" spans="2:26" ht="5.25" customHeight="1">
      <c r="B5" s="5"/>
      <c r="C5" s="6"/>
      <c r="D5" s="6"/>
      <c r="E5" s="6"/>
      <c r="F5" s="6"/>
      <c r="G5" s="6"/>
      <c r="H5" s="7"/>
      <c r="K5" s="5"/>
      <c r="L5" s="6"/>
      <c r="M5" s="6"/>
      <c r="N5" s="6"/>
      <c r="O5" s="6"/>
      <c r="P5" s="6"/>
      <c r="Q5" s="7"/>
      <c r="T5" s="5"/>
      <c r="U5" s="6"/>
      <c r="V5" s="6"/>
      <c r="W5" s="6"/>
      <c r="X5" s="6"/>
      <c r="Y5" s="6"/>
      <c r="Z5" s="7"/>
    </row>
    <row r="6" spans="2:26" ht="15.75">
      <c r="B6" s="5"/>
      <c r="C6" s="70" t="str">
        <f>IF(Data!$D$3&lt;&gt;"",Data!$D$3&amp;" :","")</f>
        <v>Aerobic Endurance :</v>
      </c>
      <c r="D6" s="70"/>
      <c r="E6" s="70"/>
      <c r="F6" s="70"/>
      <c r="G6" s="70"/>
      <c r="H6" s="7"/>
      <c r="K6" s="5"/>
      <c r="L6" s="70" t="str">
        <f>IF(Data!$D$3&lt;&gt;"",Data!$D$3&amp;" :","")</f>
        <v>Aerobic Endurance :</v>
      </c>
      <c r="M6" s="70"/>
      <c r="N6" s="70"/>
      <c r="O6" s="70"/>
      <c r="P6" s="70"/>
      <c r="Q6" s="7"/>
      <c r="T6" s="5"/>
      <c r="U6" s="70" t="str">
        <f>IF(Data!$D$3&lt;&gt;"",Data!$D$3&amp;" :","")</f>
        <v>Aerobic Endurance :</v>
      </c>
      <c r="V6" s="70"/>
      <c r="W6" s="70"/>
      <c r="X6" s="70"/>
      <c r="Y6" s="70"/>
      <c r="Z6" s="7"/>
    </row>
    <row r="7" spans="2:26" ht="15">
      <c r="B7" s="5"/>
      <c r="C7" s="71">
        <f>IF(VLOOKUP(A2,Data!$B$4:$I$55,3)&lt;&gt;"",VLOOKUP(A2,Data!$B$4:$I$55,3),"")</f>
        <v>7</v>
      </c>
      <c r="D7" s="71"/>
      <c r="E7" s="71"/>
      <c r="F7" s="71"/>
      <c r="G7" s="71"/>
      <c r="H7" s="7"/>
      <c r="K7" s="5"/>
      <c r="L7" s="71">
        <f>IF(VLOOKUP(J2,Data!$B$4:$I$55,3)&lt;&gt;"",VLOOKUP(J2,Data!$B$4:$I$55,3),"")</f>
        <v>8</v>
      </c>
      <c r="M7" s="71"/>
      <c r="N7" s="71"/>
      <c r="O7" s="71"/>
      <c r="P7" s="71"/>
      <c r="Q7" s="7"/>
      <c r="T7" s="5"/>
      <c r="U7" s="71">
        <f>IF(VLOOKUP(S2,Data!$B$4:$I$55,3)&lt;&gt;"",VLOOKUP(S2,Data!$B$4:$I$55,3),"")</f>
        <v>9</v>
      </c>
      <c r="V7" s="71"/>
      <c r="W7" s="71"/>
      <c r="X7" s="71"/>
      <c r="Y7" s="71"/>
      <c r="Z7" s="7"/>
    </row>
    <row r="8" spans="2:26" ht="6" customHeight="1">
      <c r="B8" s="5"/>
      <c r="C8" s="13"/>
      <c r="D8" s="13"/>
      <c r="E8" s="13"/>
      <c r="F8" s="14"/>
      <c r="G8" s="14"/>
      <c r="H8" s="7"/>
      <c r="K8" s="5"/>
      <c r="L8" s="13"/>
      <c r="M8" s="13"/>
      <c r="N8" s="13"/>
      <c r="O8" s="14"/>
      <c r="P8" s="14"/>
      <c r="Q8" s="7"/>
      <c r="T8" s="5"/>
      <c r="U8" s="13"/>
      <c r="V8" s="13"/>
      <c r="W8" s="13"/>
      <c r="X8" s="14"/>
      <c r="Y8" s="14"/>
      <c r="Z8" s="7"/>
    </row>
    <row r="9" spans="2:26" ht="15.75">
      <c r="B9" s="5"/>
      <c r="C9" s="70" t="str">
        <f>IF(Data!$E$3&lt;&gt;"",Data!$E$3&amp;" :","")</f>
        <v>Speed :</v>
      </c>
      <c r="D9" s="70"/>
      <c r="E9" s="70"/>
      <c r="F9" s="70"/>
      <c r="G9" s="70"/>
      <c r="H9" s="7"/>
      <c r="K9" s="5"/>
      <c r="L9" s="70" t="str">
        <f>IF(Data!$E$3&lt;&gt;"",Data!$E$3&amp;" :","")</f>
        <v>Speed :</v>
      </c>
      <c r="M9" s="70"/>
      <c r="N9" s="70"/>
      <c r="O9" s="70"/>
      <c r="P9" s="70"/>
      <c r="Q9" s="7"/>
      <c r="T9" s="5"/>
      <c r="U9" s="70" t="str">
        <f>IF(Data!$E$3&lt;&gt;"",Data!$E$3&amp;" :","")</f>
        <v>Speed :</v>
      </c>
      <c r="V9" s="70"/>
      <c r="W9" s="70"/>
      <c r="X9" s="70"/>
      <c r="Y9" s="70"/>
      <c r="Z9" s="7"/>
    </row>
    <row r="10" spans="2:26" ht="15">
      <c r="B10" s="5"/>
      <c r="C10" s="71">
        <f>IF(VLOOKUP(A2,Data!$B$4:$I$55,4)&lt;&gt;"",VLOOKUP(A2,Data!$B$4:$I$55,4),"")</f>
        <v>6</v>
      </c>
      <c r="D10" s="71"/>
      <c r="E10" s="71"/>
      <c r="F10" s="71"/>
      <c r="G10" s="71"/>
      <c r="H10" s="7"/>
      <c r="K10" s="5"/>
      <c r="L10" s="71">
        <f>IF(VLOOKUP(J2,Data!$B$4:$I$55,4)&lt;&gt;"",VLOOKUP(J2,Data!$B$4:$I$55,4),"")</f>
        <v>5</v>
      </c>
      <c r="M10" s="71"/>
      <c r="N10" s="71"/>
      <c r="O10" s="71"/>
      <c r="P10" s="71"/>
      <c r="Q10" s="7"/>
      <c r="T10" s="5"/>
      <c r="U10" s="71">
        <f>IF(VLOOKUP(S2,Data!$B$4:$I$55,4)&lt;&gt;"",VLOOKUP(S2,Data!$B$4:$I$55,4),"")</f>
        <v>7</v>
      </c>
      <c r="V10" s="71"/>
      <c r="W10" s="71"/>
      <c r="X10" s="71"/>
      <c r="Y10" s="71"/>
      <c r="Z10" s="7"/>
    </row>
    <row r="11" spans="2:26" ht="6" customHeight="1">
      <c r="B11" s="5"/>
      <c r="C11" s="13"/>
      <c r="D11" s="13"/>
      <c r="E11" s="13"/>
      <c r="F11" s="14"/>
      <c r="G11" s="14"/>
      <c r="H11" s="7"/>
      <c r="K11" s="5"/>
      <c r="L11" s="13"/>
      <c r="M11" s="13"/>
      <c r="N11" s="13"/>
      <c r="O11" s="14"/>
      <c r="P11" s="14"/>
      <c r="Q11" s="7"/>
      <c r="T11" s="5"/>
      <c r="U11" s="13"/>
      <c r="V11" s="13"/>
      <c r="W11" s="13"/>
      <c r="X11" s="14"/>
      <c r="Y11" s="14"/>
      <c r="Z11" s="7"/>
    </row>
    <row r="12" spans="2:26" ht="15.75">
      <c r="B12" s="5"/>
      <c r="C12" s="70" t="str">
        <f>IF(Data!$F$3&lt;&gt;"",Data!$F$3&amp;" :","")</f>
        <v>Strength :</v>
      </c>
      <c r="D12" s="70"/>
      <c r="E12" s="70"/>
      <c r="F12" s="70"/>
      <c r="G12" s="70"/>
      <c r="H12" s="7"/>
      <c r="K12" s="5"/>
      <c r="L12" s="70" t="str">
        <f>IF(Data!$F$3&lt;&gt;"",Data!$F$3&amp;" :","")</f>
        <v>Strength :</v>
      </c>
      <c r="M12" s="70"/>
      <c r="N12" s="70"/>
      <c r="O12" s="70"/>
      <c r="P12" s="70"/>
      <c r="Q12" s="7"/>
      <c r="T12" s="5"/>
      <c r="U12" s="70" t="str">
        <f>IF(Data!$F$3&lt;&gt;"",Data!$F$3&amp;" :","")</f>
        <v>Strength :</v>
      </c>
      <c r="V12" s="70"/>
      <c r="W12" s="70"/>
      <c r="X12" s="70"/>
      <c r="Y12" s="70"/>
      <c r="Z12" s="7"/>
    </row>
    <row r="13" spans="2:26" ht="15">
      <c r="B13" s="5"/>
      <c r="C13" s="71">
        <f>IF(VLOOKUP(A2,Data!$B$4:$I$55,5)&lt;&gt;"",VLOOKUP(A2,Data!$B$4:$I$55,5),"")</f>
        <v>5</v>
      </c>
      <c r="D13" s="71"/>
      <c r="E13" s="71"/>
      <c r="F13" s="71"/>
      <c r="G13" s="71"/>
      <c r="H13" s="7"/>
      <c r="K13" s="5"/>
      <c r="L13" s="71">
        <f>IF(VLOOKUP(J2,Data!$B$4:$I$55,5)&lt;&gt;"",VLOOKUP(J2,Data!$B$4:$I$55,5),"")</f>
        <v>7</v>
      </c>
      <c r="M13" s="71"/>
      <c r="N13" s="71"/>
      <c r="O13" s="71"/>
      <c r="P13" s="71"/>
      <c r="Q13" s="7"/>
      <c r="T13" s="5"/>
      <c r="U13" s="71">
        <f>IF(VLOOKUP(S2,Data!$B$4:$I$55,5)&lt;&gt;"",VLOOKUP(S2,Data!$B$4:$I$55,5),"")</f>
        <v>5</v>
      </c>
      <c r="V13" s="71"/>
      <c r="W13" s="71"/>
      <c r="X13" s="71"/>
      <c r="Y13" s="71"/>
      <c r="Z13" s="7"/>
    </row>
    <row r="14" spans="2:26" ht="6" customHeight="1">
      <c r="B14" s="5"/>
      <c r="C14" s="13"/>
      <c r="D14" s="13"/>
      <c r="E14" s="13"/>
      <c r="F14" s="14"/>
      <c r="G14" s="14"/>
      <c r="H14" s="7"/>
      <c r="K14" s="5"/>
      <c r="L14" s="13"/>
      <c r="M14" s="13"/>
      <c r="N14" s="13"/>
      <c r="O14" s="14"/>
      <c r="P14" s="14"/>
      <c r="Q14" s="7"/>
      <c r="T14" s="5"/>
      <c r="U14" s="13"/>
      <c r="V14" s="13"/>
      <c r="W14" s="13"/>
      <c r="X14" s="14"/>
      <c r="Y14" s="14"/>
      <c r="Z14" s="7"/>
    </row>
    <row r="15" spans="2:26" ht="15.75">
      <c r="B15" s="5"/>
      <c r="C15" s="70" t="str">
        <f>IF(Data!$G$3&lt;&gt;"",Data!$G$3&amp;" :","")</f>
        <v>Agility :</v>
      </c>
      <c r="D15" s="70"/>
      <c r="E15" s="70"/>
      <c r="F15" s="70"/>
      <c r="G15" s="70"/>
      <c r="H15" s="7"/>
      <c r="K15" s="5"/>
      <c r="L15" s="70" t="str">
        <f>IF(Data!$G$3&lt;&gt;"",Data!$G$3&amp;" :","")</f>
        <v>Agility :</v>
      </c>
      <c r="M15" s="70"/>
      <c r="N15" s="70"/>
      <c r="O15" s="70"/>
      <c r="P15" s="70"/>
      <c r="Q15" s="7"/>
      <c r="T15" s="5"/>
      <c r="U15" s="70" t="str">
        <f>IF(Data!$G$3&lt;&gt;"",Data!$G$3&amp;" :","")</f>
        <v>Agility :</v>
      </c>
      <c r="V15" s="70"/>
      <c r="W15" s="70"/>
      <c r="X15" s="70"/>
      <c r="Y15" s="70"/>
      <c r="Z15" s="7"/>
    </row>
    <row r="16" spans="2:26" ht="15">
      <c r="B16" s="5"/>
      <c r="C16" s="71">
        <f>IF(VLOOKUP(A2,Data!$B$4:$I$55,6)&lt;&gt;"",VLOOKUP(A2,Data!$B$4:$I$55,6),"")</f>
        <v>6</v>
      </c>
      <c r="D16" s="71"/>
      <c r="E16" s="71"/>
      <c r="F16" s="71"/>
      <c r="G16" s="71"/>
      <c r="H16" s="7"/>
      <c r="K16" s="5"/>
      <c r="L16" s="71">
        <f>IF(VLOOKUP(J2,Data!$B$4:$I$55,6)&lt;&gt;"",VLOOKUP(J2,Data!$B$4:$I$55,6),"")</f>
        <v>5</v>
      </c>
      <c r="M16" s="71"/>
      <c r="N16" s="71"/>
      <c r="O16" s="71"/>
      <c r="P16" s="71"/>
      <c r="Q16" s="7"/>
      <c r="T16" s="5"/>
      <c r="U16" s="71">
        <f>IF(VLOOKUP(S2,Data!$B$4:$I$55,6)&lt;&gt;"",VLOOKUP(S2,Data!$B$4:$I$55,6),"")</f>
        <v>5</v>
      </c>
      <c r="V16" s="71"/>
      <c r="W16" s="71"/>
      <c r="X16" s="71"/>
      <c r="Y16" s="71"/>
      <c r="Z16" s="7"/>
    </row>
    <row r="17" spans="2:26" ht="6" customHeight="1">
      <c r="B17" s="5"/>
      <c r="C17" s="13"/>
      <c r="D17" s="13"/>
      <c r="E17" s="13"/>
      <c r="F17" s="15"/>
      <c r="G17" s="15"/>
      <c r="H17" s="7"/>
      <c r="K17" s="5"/>
      <c r="L17" s="13"/>
      <c r="M17" s="13"/>
      <c r="N17" s="13"/>
      <c r="O17" s="15"/>
      <c r="P17" s="15"/>
      <c r="Q17" s="7"/>
      <c r="T17" s="5"/>
      <c r="U17" s="13"/>
      <c r="V17" s="13"/>
      <c r="W17" s="13"/>
      <c r="X17" s="15"/>
      <c r="Y17" s="15"/>
      <c r="Z17" s="7"/>
    </row>
    <row r="18" spans="2:26" ht="15.75">
      <c r="B18" s="5"/>
      <c r="C18" s="70" t="str">
        <f>IF(Data!$H$3&lt;&gt;"",Data!$H$3&amp;" :","")</f>
        <v>Flexibility :</v>
      </c>
      <c r="D18" s="70"/>
      <c r="E18" s="70"/>
      <c r="F18" s="70"/>
      <c r="G18" s="70"/>
      <c r="H18" s="7"/>
      <c r="K18" s="5"/>
      <c r="L18" s="70" t="str">
        <f>IF(Data!$H$3&lt;&gt;"",Data!$H$3&amp;" :","")</f>
        <v>Flexibility :</v>
      </c>
      <c r="M18" s="70"/>
      <c r="N18" s="70"/>
      <c r="O18" s="70"/>
      <c r="P18" s="70"/>
      <c r="Q18" s="7"/>
      <c r="T18" s="5"/>
      <c r="U18" s="70" t="str">
        <f>IF(Data!$H$3&lt;&gt;"",Data!$H$3&amp;" :","")</f>
        <v>Flexibility :</v>
      </c>
      <c r="V18" s="70"/>
      <c r="W18" s="70"/>
      <c r="X18" s="70"/>
      <c r="Y18" s="70"/>
      <c r="Z18" s="7"/>
    </row>
    <row r="19" spans="2:26" ht="15">
      <c r="B19" s="5"/>
      <c r="C19" s="71">
        <f>IF(VLOOKUP(A2,Data!$B$4:$I$55,7)&lt;&gt;"",VLOOKUP(A2,Data!$B$4:$I$55,7),"")</f>
        <v>5</v>
      </c>
      <c r="D19" s="71"/>
      <c r="E19" s="71"/>
      <c r="F19" s="71"/>
      <c r="G19" s="71"/>
      <c r="H19" s="7"/>
      <c r="K19" s="5"/>
      <c r="L19" s="71">
        <f>IF(VLOOKUP(J2,Data!$B$4:$I$55,7)&lt;&gt;"",VLOOKUP(J2,Data!$B$4:$I$55,7),"")</f>
        <v>2</v>
      </c>
      <c r="M19" s="71"/>
      <c r="N19" s="71"/>
      <c r="O19" s="71"/>
      <c r="P19" s="71"/>
      <c r="Q19" s="7"/>
      <c r="T19" s="5"/>
      <c r="U19" s="71">
        <f>IF(VLOOKUP(S2,Data!$B$4:$I$55,7)&lt;&gt;"",VLOOKUP(S2,Data!$B$4:$I$55,7),"")</f>
        <v>3</v>
      </c>
      <c r="V19" s="71"/>
      <c r="W19" s="71"/>
      <c r="X19" s="71"/>
      <c r="Y19" s="71"/>
      <c r="Z19" s="7"/>
    </row>
    <row r="20" spans="2:26" ht="6" customHeight="1">
      <c r="B20" s="5"/>
      <c r="C20" s="15"/>
      <c r="D20" s="15"/>
      <c r="E20" s="15"/>
      <c r="F20" s="15"/>
      <c r="G20" s="15"/>
      <c r="H20" s="7"/>
      <c r="K20" s="5"/>
      <c r="L20" s="15"/>
      <c r="M20" s="15"/>
      <c r="N20" s="15"/>
      <c r="O20" s="15"/>
      <c r="P20" s="15"/>
      <c r="Q20" s="7"/>
      <c r="T20" s="5"/>
      <c r="U20" s="15"/>
      <c r="V20" s="15"/>
      <c r="W20" s="15"/>
      <c r="X20" s="15"/>
      <c r="Y20" s="15"/>
      <c r="Z20" s="7"/>
    </row>
    <row r="21" spans="2:26" ht="15.75">
      <c r="B21" s="5"/>
      <c r="C21" s="70" t="str">
        <f>IF(Data!$I$3&lt;&gt;"",Data!$I$3&amp;" :","")</f>
        <v>Muscular Endurance :</v>
      </c>
      <c r="D21" s="70"/>
      <c r="E21" s="70"/>
      <c r="F21" s="70"/>
      <c r="G21" s="70"/>
      <c r="H21" s="7"/>
      <c r="K21" s="5"/>
      <c r="L21" s="70" t="str">
        <f>IF(Data!$I$3&lt;&gt;"",Data!$I$3&amp;" :","")</f>
        <v>Muscular Endurance :</v>
      </c>
      <c r="M21" s="70"/>
      <c r="N21" s="70"/>
      <c r="O21" s="70"/>
      <c r="P21" s="70"/>
      <c r="Q21" s="7"/>
      <c r="T21" s="5"/>
      <c r="U21" s="70" t="str">
        <f>IF(Data!$I$3&lt;&gt;"",Data!$I$3&amp;" :","")</f>
        <v>Muscular Endurance :</v>
      </c>
      <c r="V21" s="70"/>
      <c r="W21" s="70"/>
      <c r="X21" s="70"/>
      <c r="Y21" s="70"/>
      <c r="Z21" s="7"/>
    </row>
    <row r="22" spans="2:26" ht="15">
      <c r="B22" s="5"/>
      <c r="C22" s="71">
        <f>IF(VLOOKUP(A2,Data!$B$4:$I$55,8)&lt;&gt;"",VLOOKUP(A2,Data!$B$4:$I$55,8),"")</f>
        <v>3</v>
      </c>
      <c r="D22" s="71"/>
      <c r="E22" s="71"/>
      <c r="F22" s="71"/>
      <c r="G22" s="71"/>
      <c r="H22" s="7"/>
      <c r="K22" s="5"/>
      <c r="L22" s="71">
        <f>IF(VLOOKUP(J2,Data!$B$4:$I$55,8)&lt;&gt;"",VLOOKUP(J2,Data!$B$4:$I$55,8),"")</f>
        <v>3</v>
      </c>
      <c r="M22" s="71"/>
      <c r="N22" s="71"/>
      <c r="O22" s="71"/>
      <c r="P22" s="71"/>
      <c r="Q22" s="7"/>
      <c r="T22" s="5"/>
      <c r="U22" s="71">
        <f>IF(VLOOKUP(S2,Data!$B$4:$I$55,8)&lt;&gt;"",VLOOKUP(S2,Data!$B$4:$I$55,8),"")</f>
        <v>4</v>
      </c>
      <c r="V22" s="71"/>
      <c r="W22" s="71"/>
      <c r="X22" s="71"/>
      <c r="Y22" s="71"/>
      <c r="Z22" s="7"/>
    </row>
    <row r="23" spans="2:26" ht="6.75" customHeight="1" thickBot="1">
      <c r="B23" s="8"/>
      <c r="C23" s="9"/>
      <c r="D23" s="9"/>
      <c r="E23" s="9"/>
      <c r="F23" s="9"/>
      <c r="G23" s="9"/>
      <c r="H23" s="10"/>
      <c r="K23" s="8"/>
      <c r="L23" s="9"/>
      <c r="M23" s="9"/>
      <c r="N23" s="9"/>
      <c r="O23" s="9"/>
      <c r="P23" s="9"/>
      <c r="Q23" s="10"/>
      <c r="T23" s="8"/>
      <c r="U23" s="9"/>
      <c r="V23" s="9"/>
      <c r="W23" s="9"/>
      <c r="X23" s="9"/>
      <c r="Y23" s="9"/>
      <c r="Z23" s="10"/>
    </row>
    <row r="24" ht="8.25" customHeight="1" thickBot="1"/>
    <row r="25" spans="1:26" ht="8.25" customHeight="1">
      <c r="A25" s="12">
        <v>4</v>
      </c>
      <c r="B25" s="2"/>
      <c r="C25" s="3"/>
      <c r="D25" s="3"/>
      <c r="E25" s="3"/>
      <c r="F25" s="3"/>
      <c r="G25" s="3"/>
      <c r="H25" s="4"/>
      <c r="J25" s="12">
        <v>5</v>
      </c>
      <c r="K25" s="2"/>
      <c r="L25" s="3"/>
      <c r="M25" s="3"/>
      <c r="N25" s="3"/>
      <c r="O25" s="3"/>
      <c r="P25" s="3"/>
      <c r="Q25" s="4"/>
      <c r="S25" s="12">
        <v>6</v>
      </c>
      <c r="T25" s="2"/>
      <c r="U25" s="3"/>
      <c r="V25" s="3"/>
      <c r="W25" s="3"/>
      <c r="X25" s="3"/>
      <c r="Y25" s="3"/>
      <c r="Z25" s="4"/>
    </row>
    <row r="26" spans="2:26" ht="15" customHeight="1">
      <c r="B26" s="5"/>
      <c r="C26" s="72" t="str">
        <f>IF(VLOOKUP(A25,Data!$B$4:$I$55,2)&lt;&gt;"",VLOOKUP(A25,Data!$B$4:$I$55,2),"")</f>
        <v>400m Sprint</v>
      </c>
      <c r="D26" s="72"/>
      <c r="E26" s="72"/>
      <c r="F26" s="72"/>
      <c r="G26" s="72"/>
      <c r="H26" s="11"/>
      <c r="K26" s="5"/>
      <c r="L26" s="72" t="str">
        <f>IF(VLOOKUP(J25,Data!$B$4:$I$55,2)&lt;&gt;"",VLOOKUP(J25,Data!$B$4:$I$55,2),"")</f>
        <v>Cross County Skiing</v>
      </c>
      <c r="M26" s="72"/>
      <c r="N26" s="72"/>
      <c r="O26" s="72"/>
      <c r="P26" s="72"/>
      <c r="Q26" s="11"/>
      <c r="T26" s="5"/>
      <c r="U26" s="72" t="str">
        <f>IF(VLOOKUP(S25,Data!$B$4:$I$55,2)&lt;&gt;"",VLOOKUP(S25,Data!$B$4:$I$55,2),"")</f>
        <v>Horseriding</v>
      </c>
      <c r="V26" s="72"/>
      <c r="W26" s="72"/>
      <c r="X26" s="72"/>
      <c r="Y26" s="72"/>
      <c r="Z26" s="11"/>
    </row>
    <row r="27" spans="2:26" ht="15">
      <c r="B27" s="5"/>
      <c r="C27" s="72"/>
      <c r="D27" s="72"/>
      <c r="E27" s="72"/>
      <c r="F27" s="72"/>
      <c r="G27" s="72"/>
      <c r="H27" s="11"/>
      <c r="K27" s="5"/>
      <c r="L27" s="72"/>
      <c r="M27" s="72"/>
      <c r="N27" s="72"/>
      <c r="O27" s="72"/>
      <c r="P27" s="72"/>
      <c r="Q27" s="11"/>
      <c r="T27" s="5"/>
      <c r="U27" s="72"/>
      <c r="V27" s="72"/>
      <c r="W27" s="72"/>
      <c r="X27" s="72"/>
      <c r="Y27" s="72"/>
      <c r="Z27" s="11"/>
    </row>
    <row r="28" spans="2:26" ht="5.25" customHeight="1">
      <c r="B28" s="5"/>
      <c r="C28" s="6"/>
      <c r="D28" s="6"/>
      <c r="E28" s="6"/>
      <c r="F28" s="6"/>
      <c r="G28" s="6"/>
      <c r="H28" s="7"/>
      <c r="K28" s="5"/>
      <c r="L28" s="6"/>
      <c r="M28" s="6"/>
      <c r="N28" s="6"/>
      <c r="O28" s="6"/>
      <c r="P28" s="6"/>
      <c r="Q28" s="7"/>
      <c r="T28" s="5"/>
      <c r="U28" s="6"/>
      <c r="V28" s="6"/>
      <c r="W28" s="6"/>
      <c r="X28" s="6"/>
      <c r="Y28" s="6"/>
      <c r="Z28" s="7"/>
    </row>
    <row r="29" spans="2:26" ht="15.75">
      <c r="B29" s="5"/>
      <c r="C29" s="70" t="str">
        <f>IF(Data!$D$3&lt;&gt;"",Data!$D$3&amp;" :","")</f>
        <v>Aerobic Endurance :</v>
      </c>
      <c r="D29" s="70"/>
      <c r="E29" s="70"/>
      <c r="F29" s="70"/>
      <c r="G29" s="70"/>
      <c r="H29" s="7"/>
      <c r="K29" s="5"/>
      <c r="L29" s="70" t="str">
        <f>IF(Data!$D$3&lt;&gt;"",Data!$D$3&amp;" :","")</f>
        <v>Aerobic Endurance :</v>
      </c>
      <c r="M29" s="70"/>
      <c r="N29" s="70"/>
      <c r="O29" s="70"/>
      <c r="P29" s="70"/>
      <c r="Q29" s="7"/>
      <c r="T29" s="5"/>
      <c r="U29" s="70" t="str">
        <f>IF(Data!$D$3&lt;&gt;"",Data!$D$3&amp;" :","")</f>
        <v>Aerobic Endurance :</v>
      </c>
      <c r="V29" s="70"/>
      <c r="W29" s="70"/>
      <c r="X29" s="70"/>
      <c r="Y29" s="70"/>
      <c r="Z29" s="7"/>
    </row>
    <row r="30" spans="2:26" ht="15">
      <c r="B30" s="5"/>
      <c r="C30" s="71">
        <f>IF(VLOOKUP(A25,Data!$B$4:$I$55,3)&lt;&gt;"",VLOOKUP(A25,Data!$B$4:$I$55,3),"")</f>
        <v>2</v>
      </c>
      <c r="D30" s="71"/>
      <c r="E30" s="71"/>
      <c r="F30" s="71"/>
      <c r="G30" s="71"/>
      <c r="H30" s="7"/>
      <c r="K30" s="5"/>
      <c r="L30" s="71">
        <f>IF(VLOOKUP(J25,Data!$B$4:$I$55,3)&lt;&gt;"",VLOOKUP(J25,Data!$B$4:$I$55,3),"")</f>
        <v>8</v>
      </c>
      <c r="M30" s="71"/>
      <c r="N30" s="71"/>
      <c r="O30" s="71"/>
      <c r="P30" s="71"/>
      <c r="Q30" s="7"/>
      <c r="T30" s="5"/>
      <c r="U30" s="71">
        <f>IF(VLOOKUP(S25,Data!$B$4:$I$55,3)&lt;&gt;"",VLOOKUP(S25,Data!$B$4:$I$55,3),"")</f>
        <v>4</v>
      </c>
      <c r="V30" s="71"/>
      <c r="W30" s="71"/>
      <c r="X30" s="71"/>
      <c r="Y30" s="71"/>
      <c r="Z30" s="7"/>
    </row>
    <row r="31" spans="2:26" ht="6" customHeight="1">
      <c r="B31" s="5"/>
      <c r="C31" s="13"/>
      <c r="D31" s="13"/>
      <c r="E31" s="13"/>
      <c r="F31" s="14"/>
      <c r="G31" s="14"/>
      <c r="H31" s="7"/>
      <c r="K31" s="5"/>
      <c r="L31" s="13"/>
      <c r="M31" s="13"/>
      <c r="N31" s="13"/>
      <c r="O31" s="14"/>
      <c r="P31" s="14"/>
      <c r="Q31" s="7"/>
      <c r="T31" s="5"/>
      <c r="U31" s="13"/>
      <c r="V31" s="13"/>
      <c r="W31" s="13"/>
      <c r="X31" s="14"/>
      <c r="Y31" s="14"/>
      <c r="Z31" s="7"/>
    </row>
    <row r="32" spans="2:26" ht="15.75">
      <c r="B32" s="5"/>
      <c r="C32" s="70" t="str">
        <f>IF(Data!$E$3&lt;&gt;"",Data!$E$3&amp;" :","")</f>
        <v>Speed :</v>
      </c>
      <c r="D32" s="70"/>
      <c r="E32" s="70"/>
      <c r="F32" s="70"/>
      <c r="G32" s="70"/>
      <c r="H32" s="7"/>
      <c r="K32" s="5"/>
      <c r="L32" s="70" t="str">
        <f>IF(Data!$E$3&lt;&gt;"",Data!$E$3&amp;" :","")</f>
        <v>Speed :</v>
      </c>
      <c r="M32" s="70"/>
      <c r="N32" s="70"/>
      <c r="O32" s="70"/>
      <c r="P32" s="70"/>
      <c r="Q32" s="7"/>
      <c r="T32" s="5"/>
      <c r="U32" s="70" t="str">
        <f>IF(Data!$E$3&lt;&gt;"",Data!$E$3&amp;" :","")</f>
        <v>Speed :</v>
      </c>
      <c r="V32" s="70"/>
      <c r="W32" s="70"/>
      <c r="X32" s="70"/>
      <c r="Y32" s="70"/>
      <c r="Z32" s="7"/>
    </row>
    <row r="33" spans="2:26" ht="15">
      <c r="B33" s="5"/>
      <c r="C33" s="71">
        <f>IF(VLOOKUP(A25,Data!$B$4:$I$55,4)&lt;&gt;"",VLOOKUP(A25,Data!$B$4:$I$55,4),"")</f>
        <v>8</v>
      </c>
      <c r="D33" s="71"/>
      <c r="E33" s="71"/>
      <c r="F33" s="71"/>
      <c r="G33" s="71"/>
      <c r="H33" s="7"/>
      <c r="K33" s="5"/>
      <c r="L33" s="71">
        <f>IF(VLOOKUP(J25,Data!$B$4:$I$55,4)&lt;&gt;"",VLOOKUP(J25,Data!$B$4:$I$55,4),"")</f>
        <v>2</v>
      </c>
      <c r="M33" s="71"/>
      <c r="N33" s="71"/>
      <c r="O33" s="71"/>
      <c r="P33" s="71"/>
      <c r="Q33" s="7"/>
      <c r="T33" s="5"/>
      <c r="U33" s="71">
        <f>IF(VLOOKUP(S25,Data!$B$4:$I$55,4)&lt;&gt;"",VLOOKUP(S25,Data!$B$4:$I$55,4),"")</f>
        <v>5</v>
      </c>
      <c r="V33" s="71"/>
      <c r="W33" s="71"/>
      <c r="X33" s="71"/>
      <c r="Y33" s="71"/>
      <c r="Z33" s="7"/>
    </row>
    <row r="34" spans="2:26" ht="6" customHeight="1">
      <c r="B34" s="5"/>
      <c r="C34" s="13"/>
      <c r="D34" s="13"/>
      <c r="E34" s="13"/>
      <c r="F34" s="14"/>
      <c r="G34" s="14"/>
      <c r="H34" s="7"/>
      <c r="K34" s="5"/>
      <c r="L34" s="13"/>
      <c r="M34" s="13"/>
      <c r="N34" s="13"/>
      <c r="O34" s="14"/>
      <c r="P34" s="14"/>
      <c r="Q34" s="7"/>
      <c r="T34" s="5"/>
      <c r="U34" s="13"/>
      <c r="V34" s="13"/>
      <c r="W34" s="13"/>
      <c r="X34" s="14"/>
      <c r="Y34" s="14"/>
      <c r="Z34" s="7"/>
    </row>
    <row r="35" spans="2:26" ht="15.75">
      <c r="B35" s="5"/>
      <c r="C35" s="70" t="str">
        <f>IF(Data!$F$3&lt;&gt;"",Data!$F$3&amp;" :","")</f>
        <v>Strength :</v>
      </c>
      <c r="D35" s="70"/>
      <c r="E35" s="70"/>
      <c r="F35" s="70"/>
      <c r="G35" s="70"/>
      <c r="H35" s="7"/>
      <c r="K35" s="5"/>
      <c r="L35" s="70" t="str">
        <f>IF(Data!$F$3&lt;&gt;"",Data!$F$3&amp;" :","")</f>
        <v>Strength :</v>
      </c>
      <c r="M35" s="70"/>
      <c r="N35" s="70"/>
      <c r="O35" s="70"/>
      <c r="P35" s="70"/>
      <c r="Q35" s="7"/>
      <c r="T35" s="5"/>
      <c r="U35" s="70" t="str">
        <f>IF(Data!$F$3&lt;&gt;"",Data!$F$3&amp;" :","")</f>
        <v>Strength :</v>
      </c>
      <c r="V35" s="70"/>
      <c r="W35" s="70"/>
      <c r="X35" s="70"/>
      <c r="Y35" s="70"/>
      <c r="Z35" s="7"/>
    </row>
    <row r="36" spans="2:26" ht="15">
      <c r="B36" s="5"/>
      <c r="C36" s="71">
        <f>IF(VLOOKUP(A25,Data!$B$4:$I$55,5)&lt;&gt;"",VLOOKUP(A25,Data!$B$4:$I$55,5),"")</f>
        <v>4</v>
      </c>
      <c r="D36" s="71"/>
      <c r="E36" s="71"/>
      <c r="F36" s="71"/>
      <c r="G36" s="71"/>
      <c r="H36" s="7"/>
      <c r="K36" s="5"/>
      <c r="L36" s="71">
        <f>IF(VLOOKUP(J25,Data!$B$4:$I$55,5)&lt;&gt;"",VLOOKUP(J25,Data!$B$4:$I$55,5),"")</f>
        <v>5</v>
      </c>
      <c r="M36" s="71"/>
      <c r="N36" s="71"/>
      <c r="O36" s="71"/>
      <c r="P36" s="71"/>
      <c r="Q36" s="7"/>
      <c r="T36" s="5"/>
      <c r="U36" s="71">
        <f>IF(VLOOKUP(S25,Data!$B$4:$I$55,5)&lt;&gt;"",VLOOKUP(S25,Data!$B$4:$I$55,5),"")</f>
        <v>8</v>
      </c>
      <c r="V36" s="71"/>
      <c r="W36" s="71"/>
      <c r="X36" s="71"/>
      <c r="Y36" s="71"/>
      <c r="Z36" s="7"/>
    </row>
    <row r="37" spans="2:26" ht="6" customHeight="1">
      <c r="B37" s="5"/>
      <c r="C37" s="13"/>
      <c r="D37" s="13"/>
      <c r="E37" s="13"/>
      <c r="F37" s="14"/>
      <c r="G37" s="14"/>
      <c r="H37" s="7"/>
      <c r="K37" s="5"/>
      <c r="L37" s="13"/>
      <c r="M37" s="13"/>
      <c r="N37" s="13"/>
      <c r="O37" s="14"/>
      <c r="P37" s="14"/>
      <c r="Q37" s="7"/>
      <c r="T37" s="5"/>
      <c r="U37" s="13"/>
      <c r="V37" s="13"/>
      <c r="W37" s="13"/>
      <c r="X37" s="14"/>
      <c r="Y37" s="14"/>
      <c r="Z37" s="7"/>
    </row>
    <row r="38" spans="2:26" ht="15.75">
      <c r="B38" s="5"/>
      <c r="C38" s="70" t="str">
        <f>IF(Data!$G$3&lt;&gt;"",Data!$G$3&amp;" :","")</f>
        <v>Agility :</v>
      </c>
      <c r="D38" s="70"/>
      <c r="E38" s="70"/>
      <c r="F38" s="70"/>
      <c r="G38" s="70"/>
      <c r="H38" s="7"/>
      <c r="K38" s="5"/>
      <c r="L38" s="70" t="str">
        <f>IF(Data!$G$3&lt;&gt;"",Data!$G$3&amp;" :","")</f>
        <v>Agility :</v>
      </c>
      <c r="M38" s="70"/>
      <c r="N38" s="70"/>
      <c r="O38" s="70"/>
      <c r="P38" s="70"/>
      <c r="Q38" s="7"/>
      <c r="T38" s="5"/>
      <c r="U38" s="70" t="str">
        <f>IF(Data!$G$3&lt;&gt;"",Data!$G$3&amp;" :","")</f>
        <v>Agility :</v>
      </c>
      <c r="V38" s="70"/>
      <c r="W38" s="70"/>
      <c r="X38" s="70"/>
      <c r="Y38" s="70"/>
      <c r="Z38" s="7"/>
    </row>
    <row r="39" spans="2:26" ht="15">
      <c r="B39" s="5"/>
      <c r="C39" s="71">
        <f>IF(VLOOKUP(A25,Data!$B$4:$I$55,6)&lt;&gt;"",VLOOKUP(A25,Data!$B$4:$I$55,6),"")</f>
        <v>3</v>
      </c>
      <c r="D39" s="71"/>
      <c r="E39" s="71"/>
      <c r="F39" s="71"/>
      <c r="G39" s="71"/>
      <c r="H39" s="7"/>
      <c r="K39" s="5"/>
      <c r="L39" s="71">
        <f>IF(VLOOKUP(J25,Data!$B$4:$I$55,6)&lt;&gt;"",VLOOKUP(J25,Data!$B$4:$I$55,6),"")</f>
        <v>3</v>
      </c>
      <c r="M39" s="71"/>
      <c r="N39" s="71"/>
      <c r="O39" s="71"/>
      <c r="P39" s="71"/>
      <c r="Q39" s="7"/>
      <c r="T39" s="5"/>
      <c r="U39" s="71">
        <f>IF(VLOOKUP(S25,Data!$B$4:$I$55,6)&lt;&gt;"",VLOOKUP(S25,Data!$B$4:$I$55,6),"")</f>
        <v>6</v>
      </c>
      <c r="V39" s="71"/>
      <c r="W39" s="71"/>
      <c r="X39" s="71"/>
      <c r="Y39" s="71"/>
      <c r="Z39" s="7"/>
    </row>
    <row r="40" spans="2:26" ht="6" customHeight="1">
      <c r="B40" s="5"/>
      <c r="C40" s="13"/>
      <c r="D40" s="13"/>
      <c r="E40" s="13"/>
      <c r="F40" s="15"/>
      <c r="G40" s="15"/>
      <c r="H40" s="7"/>
      <c r="K40" s="5"/>
      <c r="L40" s="13"/>
      <c r="M40" s="13"/>
      <c r="N40" s="13"/>
      <c r="O40" s="15"/>
      <c r="P40" s="15"/>
      <c r="Q40" s="7"/>
      <c r="T40" s="5"/>
      <c r="U40" s="13"/>
      <c r="V40" s="13"/>
      <c r="W40" s="13"/>
      <c r="X40" s="15"/>
      <c r="Y40" s="15"/>
      <c r="Z40" s="7"/>
    </row>
    <row r="41" spans="2:26" ht="15.75">
      <c r="B41" s="5"/>
      <c r="C41" s="70" t="str">
        <f>IF(Data!$H$3&lt;&gt;"",Data!$H$3&amp;" :","")</f>
        <v>Flexibility :</v>
      </c>
      <c r="D41" s="70"/>
      <c r="E41" s="70"/>
      <c r="F41" s="70"/>
      <c r="G41" s="70"/>
      <c r="H41" s="7"/>
      <c r="K41" s="5"/>
      <c r="L41" s="70" t="str">
        <f>IF(Data!$H$3&lt;&gt;"",Data!$H$3&amp;" :","")</f>
        <v>Flexibility :</v>
      </c>
      <c r="M41" s="70"/>
      <c r="N41" s="70"/>
      <c r="O41" s="70"/>
      <c r="P41" s="70"/>
      <c r="Q41" s="7"/>
      <c r="T41" s="5"/>
      <c r="U41" s="70" t="str">
        <f>IF(Data!$H$3&lt;&gt;"",Data!$H$3&amp;" :","")</f>
        <v>Flexibility :</v>
      </c>
      <c r="V41" s="70"/>
      <c r="W41" s="70"/>
      <c r="X41" s="70"/>
      <c r="Y41" s="70"/>
      <c r="Z41" s="7"/>
    </row>
    <row r="42" spans="2:26" ht="15">
      <c r="B42" s="5"/>
      <c r="C42" s="71">
        <f>IF(VLOOKUP(A25,Data!$B$4:$I$55,7)&lt;&gt;"",VLOOKUP(A25,Data!$B$4:$I$55,7),"")</f>
        <v>3</v>
      </c>
      <c r="D42" s="71"/>
      <c r="E42" s="71"/>
      <c r="F42" s="71"/>
      <c r="G42" s="71"/>
      <c r="H42" s="7"/>
      <c r="K42" s="5"/>
      <c r="L42" s="71">
        <f>IF(VLOOKUP(J25,Data!$B$4:$I$55,7)&lt;&gt;"",VLOOKUP(J25,Data!$B$4:$I$55,7),"")</f>
        <v>4</v>
      </c>
      <c r="M42" s="71"/>
      <c r="N42" s="71"/>
      <c r="O42" s="71"/>
      <c r="P42" s="71"/>
      <c r="Q42" s="7"/>
      <c r="T42" s="5"/>
      <c r="U42" s="71">
        <f>IF(VLOOKUP(S25,Data!$B$4:$I$55,7)&lt;&gt;"",VLOOKUP(S25,Data!$B$4:$I$55,7),"")</f>
        <v>7</v>
      </c>
      <c r="V42" s="71"/>
      <c r="W42" s="71"/>
      <c r="X42" s="71"/>
      <c r="Y42" s="71"/>
      <c r="Z42" s="7"/>
    </row>
    <row r="43" spans="2:26" ht="6" customHeight="1">
      <c r="B43" s="5"/>
      <c r="C43" s="15"/>
      <c r="D43" s="15"/>
      <c r="E43" s="15"/>
      <c r="F43" s="15"/>
      <c r="G43" s="15"/>
      <c r="H43" s="7"/>
      <c r="K43" s="5"/>
      <c r="L43" s="15"/>
      <c r="M43" s="15"/>
      <c r="N43" s="15"/>
      <c r="O43" s="15"/>
      <c r="P43" s="15"/>
      <c r="Q43" s="7"/>
      <c r="T43" s="5"/>
      <c r="U43" s="15"/>
      <c r="V43" s="15"/>
      <c r="W43" s="15"/>
      <c r="X43" s="15"/>
      <c r="Y43" s="15"/>
      <c r="Z43" s="7"/>
    </row>
    <row r="44" spans="2:26" ht="15.75">
      <c r="B44" s="5"/>
      <c r="C44" s="70" t="str">
        <f>IF(Data!$I$3&lt;&gt;"",Data!$I$3&amp;" :","")</f>
        <v>Muscular Endurance :</v>
      </c>
      <c r="D44" s="70"/>
      <c r="E44" s="70"/>
      <c r="F44" s="70"/>
      <c r="G44" s="70"/>
      <c r="H44" s="7"/>
      <c r="K44" s="5"/>
      <c r="L44" s="70" t="str">
        <f>IF(Data!$I$3&lt;&gt;"",Data!$I$3&amp;" :","")</f>
        <v>Muscular Endurance :</v>
      </c>
      <c r="M44" s="70"/>
      <c r="N44" s="70"/>
      <c r="O44" s="70"/>
      <c r="P44" s="70"/>
      <c r="Q44" s="7"/>
      <c r="T44" s="5"/>
      <c r="U44" s="70" t="str">
        <f>IF(Data!$I$3&lt;&gt;"",Data!$I$3&amp;" :","")</f>
        <v>Muscular Endurance :</v>
      </c>
      <c r="V44" s="70"/>
      <c r="W44" s="70"/>
      <c r="X44" s="70"/>
      <c r="Y44" s="70"/>
      <c r="Z44" s="7"/>
    </row>
    <row r="45" spans="2:26" ht="15">
      <c r="B45" s="5"/>
      <c r="C45" s="71">
        <f>IF(VLOOKUP(A25,Data!$B$4:$I$55,8)&lt;&gt;"",VLOOKUP(A25,Data!$B$4:$I$55,8),"")</f>
        <v>4</v>
      </c>
      <c r="D45" s="71"/>
      <c r="E45" s="71"/>
      <c r="F45" s="71"/>
      <c r="G45" s="71"/>
      <c r="H45" s="7"/>
      <c r="K45" s="5"/>
      <c r="L45" s="71">
        <f>IF(VLOOKUP(J25,Data!$B$4:$I$55,8)&lt;&gt;"",VLOOKUP(J25,Data!$B$4:$I$55,8),"")</f>
        <v>7</v>
      </c>
      <c r="M45" s="71"/>
      <c r="N45" s="71"/>
      <c r="O45" s="71"/>
      <c r="P45" s="71"/>
      <c r="Q45" s="7"/>
      <c r="T45" s="5"/>
      <c r="U45" s="71">
        <f>IF(VLOOKUP(S25,Data!$B$4:$I$55,8)&lt;&gt;"",VLOOKUP(S25,Data!$B$4:$I$55,8),"")</f>
        <v>6</v>
      </c>
      <c r="V45" s="71"/>
      <c r="W45" s="71"/>
      <c r="X45" s="71"/>
      <c r="Y45" s="71"/>
      <c r="Z45" s="7"/>
    </row>
    <row r="46" spans="2:26" ht="6.75" customHeight="1" thickBot="1">
      <c r="B46" s="8"/>
      <c r="C46" s="9"/>
      <c r="D46" s="9"/>
      <c r="E46" s="9"/>
      <c r="F46" s="9"/>
      <c r="G46" s="9"/>
      <c r="H46" s="10"/>
      <c r="K46" s="8"/>
      <c r="L46" s="9"/>
      <c r="M46" s="9"/>
      <c r="N46" s="9"/>
      <c r="O46" s="9"/>
      <c r="P46" s="9"/>
      <c r="Q46" s="10"/>
      <c r="T46" s="8"/>
      <c r="U46" s="9"/>
      <c r="V46" s="9"/>
      <c r="W46" s="9"/>
      <c r="X46" s="9"/>
      <c r="Y46" s="9"/>
      <c r="Z46" s="10"/>
    </row>
  </sheetData>
  <sheetProtection/>
  <mergeCells count="78">
    <mergeCell ref="C44:G44"/>
    <mergeCell ref="L44:P44"/>
    <mergeCell ref="U44:Y44"/>
    <mergeCell ref="C45:G45"/>
    <mergeCell ref="L45:P45"/>
    <mergeCell ref="U45:Y45"/>
    <mergeCell ref="U36:Y36"/>
    <mergeCell ref="C41:G41"/>
    <mergeCell ref="L41:P41"/>
    <mergeCell ref="U41:Y41"/>
    <mergeCell ref="C42:G42"/>
    <mergeCell ref="L42:P42"/>
    <mergeCell ref="U42:Y42"/>
    <mergeCell ref="C38:G38"/>
    <mergeCell ref="L38:P38"/>
    <mergeCell ref="U38:Y38"/>
    <mergeCell ref="C39:G39"/>
    <mergeCell ref="L39:P39"/>
    <mergeCell ref="U39:Y39"/>
    <mergeCell ref="C21:G21"/>
    <mergeCell ref="C19:G19"/>
    <mergeCell ref="C22:G22"/>
    <mergeCell ref="U30:Y30"/>
    <mergeCell ref="L32:P32"/>
    <mergeCell ref="U32:Y32"/>
    <mergeCell ref="C30:G30"/>
    <mergeCell ref="L21:P21"/>
    <mergeCell ref="L18:P18"/>
    <mergeCell ref="L3:P4"/>
    <mergeCell ref="L6:P6"/>
    <mergeCell ref="L7:P7"/>
    <mergeCell ref="L22:P22"/>
    <mergeCell ref="L10:P10"/>
    <mergeCell ref="L19:P19"/>
    <mergeCell ref="L9:P9"/>
    <mergeCell ref="C15:G15"/>
    <mergeCell ref="U10:Y10"/>
    <mergeCell ref="U12:Y12"/>
    <mergeCell ref="U13:Y13"/>
    <mergeCell ref="L13:P13"/>
    <mergeCell ref="C16:G16"/>
    <mergeCell ref="U15:Y15"/>
    <mergeCell ref="U16:Y16"/>
    <mergeCell ref="C3:G4"/>
    <mergeCell ref="C6:G6"/>
    <mergeCell ref="C9:G9"/>
    <mergeCell ref="U3:Y4"/>
    <mergeCell ref="U6:Y6"/>
    <mergeCell ref="U7:Y7"/>
    <mergeCell ref="U9:Y9"/>
    <mergeCell ref="C26:G27"/>
    <mergeCell ref="L26:P27"/>
    <mergeCell ref="C12:G12"/>
    <mergeCell ref="C7:G7"/>
    <mergeCell ref="C10:G10"/>
    <mergeCell ref="L16:P16"/>
    <mergeCell ref="C13:G13"/>
    <mergeCell ref="C18:G18"/>
    <mergeCell ref="L12:P12"/>
    <mergeCell ref="L15:P15"/>
    <mergeCell ref="C35:G35"/>
    <mergeCell ref="L35:P35"/>
    <mergeCell ref="C36:G36"/>
    <mergeCell ref="L36:P36"/>
    <mergeCell ref="L29:P29"/>
    <mergeCell ref="C32:G32"/>
    <mergeCell ref="C33:G33"/>
    <mergeCell ref="L33:P33"/>
    <mergeCell ref="L30:P30"/>
    <mergeCell ref="C29:G29"/>
    <mergeCell ref="U18:Y18"/>
    <mergeCell ref="U35:Y35"/>
    <mergeCell ref="U19:Y19"/>
    <mergeCell ref="U21:Y21"/>
    <mergeCell ref="U22:Y22"/>
    <mergeCell ref="U26:Y27"/>
    <mergeCell ref="U29:Y29"/>
    <mergeCell ref="U33:Y3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A38"/>
  <sheetViews>
    <sheetView zoomScalePageLayoutView="0" workbookViewId="0" topLeftCell="A1">
      <selection activeCell="AA18" sqref="AA18"/>
    </sheetView>
  </sheetViews>
  <sheetFormatPr defaultColWidth="9.140625" defaultRowHeight="12.75"/>
  <cols>
    <col min="1" max="1" width="3.28125" style="1" customWidth="1"/>
    <col min="2" max="2" width="2.8515625" style="1" customWidth="1"/>
    <col min="3" max="7" width="6.28125" style="1" customWidth="1"/>
    <col min="8" max="8" width="2.8515625" style="1" customWidth="1"/>
    <col min="9" max="9" width="2.140625" style="1" customWidth="1"/>
    <col min="10" max="10" width="3.28125" style="1" customWidth="1"/>
    <col min="11" max="11" width="2.8515625" style="1" customWidth="1"/>
    <col min="12" max="16" width="6.28125" style="1" customWidth="1"/>
    <col min="17" max="17" width="2.8515625" style="1" customWidth="1"/>
    <col min="18" max="18" width="2.140625" style="1" customWidth="1"/>
    <col min="19" max="19" width="3.28125" style="1" customWidth="1"/>
    <col min="20" max="20" width="2.8515625" style="1" customWidth="1"/>
    <col min="21" max="25" width="6.28125" style="1" customWidth="1"/>
    <col min="26" max="26" width="2.8515625" style="1" customWidth="1"/>
    <col min="27" max="16384" width="9.140625" style="1" customWidth="1"/>
  </cols>
  <sheetData>
    <row r="1" ht="8.25" customHeight="1" thickBot="1"/>
    <row r="2" spans="1:26" ht="8.25" customHeight="1">
      <c r="A2" s="12">
        <v>1</v>
      </c>
      <c r="B2" s="2"/>
      <c r="C2" s="3"/>
      <c r="D2" s="3"/>
      <c r="E2" s="3"/>
      <c r="F2" s="3"/>
      <c r="G2" s="3"/>
      <c r="H2" s="4"/>
      <c r="J2" s="12">
        <v>2</v>
      </c>
      <c r="K2" s="2"/>
      <c r="L2" s="3"/>
      <c r="M2" s="3"/>
      <c r="N2" s="3"/>
      <c r="O2" s="3"/>
      <c r="P2" s="3"/>
      <c r="Q2" s="4"/>
      <c r="S2" s="12">
        <v>3</v>
      </c>
      <c r="T2" s="2"/>
      <c r="U2" s="3"/>
      <c r="V2" s="3"/>
      <c r="W2" s="3"/>
      <c r="X2" s="3"/>
      <c r="Y2" s="3"/>
      <c r="Z2" s="4"/>
    </row>
    <row r="3" spans="2:26" ht="15">
      <c r="B3" s="5"/>
      <c r="C3" s="74" t="str">
        <f>IF(VLOOKUP(A2,Data!$B$4:$I$55,2)&lt;&gt;"",VLOOKUP(A2,Data!$B$4:$I$55,2),"")</f>
        <v>Tennis</v>
      </c>
      <c r="D3" s="74"/>
      <c r="E3" s="74"/>
      <c r="F3" s="74"/>
      <c r="G3" s="74"/>
      <c r="H3" s="11"/>
      <c r="K3" s="5"/>
      <c r="L3" s="74" t="str">
        <f>IF(VLOOKUP(J2,Data!$B$4:$I$55,2)&lt;&gt;"",VLOOKUP(J2,Data!$B$4:$I$55,2),"")</f>
        <v>Rugby</v>
      </c>
      <c r="M3" s="74"/>
      <c r="N3" s="74"/>
      <c r="O3" s="74"/>
      <c r="P3" s="74"/>
      <c r="Q3" s="11"/>
      <c r="T3" s="5"/>
      <c r="U3" s="74" t="str">
        <f>IF(VLOOKUP(S2,Data!$B$4:$I$55,2)&lt;&gt;"",VLOOKUP(S2,Data!$B$4:$I$55,2),"")</f>
        <v>Football</v>
      </c>
      <c r="V3" s="74"/>
      <c r="W3" s="74"/>
      <c r="X3" s="74"/>
      <c r="Y3" s="74"/>
      <c r="Z3" s="11"/>
    </row>
    <row r="4" spans="2:27" ht="15">
      <c r="B4" s="5"/>
      <c r="C4" s="74"/>
      <c r="D4" s="74"/>
      <c r="E4" s="74"/>
      <c r="F4" s="74"/>
      <c r="G4" s="74"/>
      <c r="H4" s="11"/>
      <c r="K4" s="5"/>
      <c r="L4" s="74"/>
      <c r="M4" s="74"/>
      <c r="N4" s="74"/>
      <c r="O4" s="74"/>
      <c r="P4" s="74"/>
      <c r="Q4" s="11"/>
      <c r="T4" s="5"/>
      <c r="U4" s="74"/>
      <c r="V4" s="74"/>
      <c r="W4" s="74"/>
      <c r="X4" s="74"/>
      <c r="Y4" s="74"/>
      <c r="Z4" s="11"/>
      <c r="AA4" s="18"/>
    </row>
    <row r="5" spans="2:27" ht="15">
      <c r="B5" s="5"/>
      <c r="C5" s="6"/>
      <c r="D5" s="6"/>
      <c r="E5" s="6"/>
      <c r="F5" s="6"/>
      <c r="G5" s="6"/>
      <c r="H5" s="7"/>
      <c r="K5" s="5"/>
      <c r="L5" s="6"/>
      <c r="M5" s="6"/>
      <c r="N5" s="6"/>
      <c r="O5" s="6"/>
      <c r="P5" s="6"/>
      <c r="Q5" s="7"/>
      <c r="T5" s="5"/>
      <c r="U5" s="6"/>
      <c r="V5" s="6"/>
      <c r="W5" s="6"/>
      <c r="X5" s="6"/>
      <c r="Y5" s="6"/>
      <c r="Z5" s="7"/>
      <c r="AA5" s="18"/>
    </row>
    <row r="6" spans="2:27" ht="15">
      <c r="B6" s="5"/>
      <c r="C6" s="6"/>
      <c r="D6" s="6"/>
      <c r="E6" s="6"/>
      <c r="F6" s="6"/>
      <c r="G6" s="6"/>
      <c r="H6" s="7"/>
      <c r="K6" s="5"/>
      <c r="L6" s="6"/>
      <c r="M6" s="6"/>
      <c r="N6" s="6"/>
      <c r="O6" s="6"/>
      <c r="P6" s="6"/>
      <c r="Q6" s="7"/>
      <c r="T6" s="5"/>
      <c r="U6" s="6"/>
      <c r="V6" s="6"/>
      <c r="W6" s="6"/>
      <c r="X6" s="6"/>
      <c r="Y6" s="6"/>
      <c r="Z6" s="7"/>
      <c r="AA6" s="18"/>
    </row>
    <row r="7" spans="2:26" ht="15">
      <c r="B7" s="5"/>
      <c r="C7" s="6"/>
      <c r="D7" s="6"/>
      <c r="E7" s="6"/>
      <c r="F7" s="6"/>
      <c r="G7" s="6"/>
      <c r="H7" s="7"/>
      <c r="K7" s="5"/>
      <c r="L7" s="6"/>
      <c r="M7" s="6"/>
      <c r="N7" s="6"/>
      <c r="O7" s="6"/>
      <c r="P7" s="6"/>
      <c r="Q7" s="7"/>
      <c r="T7" s="5"/>
      <c r="U7" s="6"/>
      <c r="V7" s="6"/>
      <c r="W7" s="6"/>
      <c r="X7" s="6"/>
      <c r="Y7" s="6"/>
      <c r="Z7" s="7"/>
    </row>
    <row r="8" spans="2:26" ht="15">
      <c r="B8" s="5"/>
      <c r="C8" s="6"/>
      <c r="D8" s="6"/>
      <c r="E8" s="6"/>
      <c r="F8" s="6"/>
      <c r="G8" s="6"/>
      <c r="H8" s="7"/>
      <c r="K8" s="5"/>
      <c r="L8" s="6"/>
      <c r="M8" s="6"/>
      <c r="N8" s="6"/>
      <c r="O8" s="6"/>
      <c r="P8" s="6"/>
      <c r="Q8" s="7"/>
      <c r="T8" s="5"/>
      <c r="U8" s="6"/>
      <c r="V8" s="6"/>
      <c r="W8" s="6"/>
      <c r="X8" s="6"/>
      <c r="Y8" s="6"/>
      <c r="Z8" s="7"/>
    </row>
    <row r="9" spans="2:26" ht="15">
      <c r="B9" s="5"/>
      <c r="C9" s="6"/>
      <c r="D9" s="6"/>
      <c r="E9" s="6"/>
      <c r="F9" s="6"/>
      <c r="G9" s="6"/>
      <c r="H9" s="7"/>
      <c r="K9" s="5"/>
      <c r="L9" s="6"/>
      <c r="M9" s="6"/>
      <c r="N9" s="6"/>
      <c r="O9" s="6"/>
      <c r="P9" s="6"/>
      <c r="Q9" s="7"/>
      <c r="T9" s="5"/>
      <c r="U9" s="6"/>
      <c r="V9" s="6"/>
      <c r="W9" s="6"/>
      <c r="X9" s="6"/>
      <c r="Y9" s="6"/>
      <c r="Z9" s="7"/>
    </row>
    <row r="10" spans="2:26" ht="15">
      <c r="B10" s="5"/>
      <c r="C10" s="6"/>
      <c r="D10" s="6"/>
      <c r="E10" s="6"/>
      <c r="F10" s="6"/>
      <c r="G10" s="6"/>
      <c r="H10" s="7"/>
      <c r="K10" s="5"/>
      <c r="L10" s="6"/>
      <c r="M10" s="6"/>
      <c r="N10" s="6"/>
      <c r="O10" s="6"/>
      <c r="P10" s="6"/>
      <c r="Q10" s="7"/>
      <c r="T10" s="5"/>
      <c r="U10" s="6"/>
      <c r="V10" s="6"/>
      <c r="W10" s="6"/>
      <c r="X10" s="6"/>
      <c r="Y10" s="6"/>
      <c r="Z10" s="7"/>
    </row>
    <row r="11" spans="2:26" ht="15">
      <c r="B11" s="5"/>
      <c r="C11" s="6"/>
      <c r="D11" s="6"/>
      <c r="E11" s="6"/>
      <c r="F11" s="6"/>
      <c r="G11" s="6"/>
      <c r="H11" s="7"/>
      <c r="K11" s="5"/>
      <c r="L11" s="6"/>
      <c r="M11" s="6"/>
      <c r="N11" s="6"/>
      <c r="O11" s="6"/>
      <c r="P11" s="6"/>
      <c r="Q11" s="7"/>
      <c r="T11" s="5"/>
      <c r="U11" s="6"/>
      <c r="V11" s="6"/>
      <c r="W11" s="6"/>
      <c r="X11" s="6"/>
      <c r="Y11" s="6"/>
      <c r="Z11" s="7"/>
    </row>
    <row r="12" spans="2:26" ht="15">
      <c r="B12" s="5"/>
      <c r="C12" s="6"/>
      <c r="D12" s="6"/>
      <c r="E12" s="6"/>
      <c r="F12" s="6"/>
      <c r="G12" s="6"/>
      <c r="H12" s="7"/>
      <c r="K12" s="5"/>
      <c r="L12" s="6"/>
      <c r="M12" s="6"/>
      <c r="N12" s="6"/>
      <c r="O12" s="6"/>
      <c r="P12" s="6"/>
      <c r="Q12" s="7"/>
      <c r="T12" s="5"/>
      <c r="U12" s="6"/>
      <c r="V12" s="6"/>
      <c r="W12" s="6"/>
      <c r="X12" s="6"/>
      <c r="Y12" s="6"/>
      <c r="Z12" s="7"/>
    </row>
    <row r="13" spans="2:26" ht="15">
      <c r="B13" s="5"/>
      <c r="C13" s="73" t="str">
        <f>IF(Data!$D$3&lt;&gt;"",Data!$D$3&amp;" :","")</f>
        <v>Aerobic Endurance :</v>
      </c>
      <c r="D13" s="73"/>
      <c r="E13" s="75">
        <f>IF(VLOOKUP(A2,Data!$B$4:$I$55,3)&lt;&gt;"",VLOOKUP(A2,Data!$B$4:$I$55,3),"")</f>
        <v>7</v>
      </c>
      <c r="F13" s="75"/>
      <c r="G13" s="75"/>
      <c r="H13" s="7"/>
      <c r="K13" s="5"/>
      <c r="L13" s="73" t="str">
        <f>IF(Data!$D$3&lt;&gt;"",Data!$D$3&amp;" :","")</f>
        <v>Aerobic Endurance :</v>
      </c>
      <c r="M13" s="73"/>
      <c r="N13" s="75">
        <f>IF(VLOOKUP(J2,Data!$B$4:$I$55,3)&lt;&gt;"",VLOOKUP(J2,Data!$B$4:$I$55,3),"")</f>
        <v>8</v>
      </c>
      <c r="O13" s="75"/>
      <c r="P13" s="75"/>
      <c r="Q13" s="7"/>
      <c r="T13" s="5"/>
      <c r="U13" s="73" t="str">
        <f>IF(Data!$D$3&lt;&gt;"",Data!$D$3&amp;" :","")</f>
        <v>Aerobic Endurance :</v>
      </c>
      <c r="V13" s="73"/>
      <c r="W13" s="75">
        <f>IF(VLOOKUP(S2,Data!$B$4:$I$55,3)&lt;&gt;"",VLOOKUP(S2,Data!$B$4:$I$55,3),"")</f>
        <v>9</v>
      </c>
      <c r="X13" s="75"/>
      <c r="Y13" s="75"/>
      <c r="Z13" s="7"/>
    </row>
    <row r="14" spans="2:26" ht="15">
      <c r="B14" s="5"/>
      <c r="C14" s="73" t="str">
        <f>IF(Data!$E$3&lt;&gt;"",Data!$E$3&amp;" :","")</f>
        <v>Speed :</v>
      </c>
      <c r="D14" s="73"/>
      <c r="E14" s="75">
        <f>IF(VLOOKUP(A2,Data!$B$4:$I$55,4)&lt;&gt;"",VLOOKUP(A2,Data!$B$4:$I$55,4),"")</f>
        <v>6</v>
      </c>
      <c r="F14" s="75"/>
      <c r="G14" s="75"/>
      <c r="H14" s="7"/>
      <c r="K14" s="5"/>
      <c r="L14" s="73" t="str">
        <f>IF(Data!$E$3&lt;&gt;"",Data!$E$3&amp;" :","")</f>
        <v>Speed :</v>
      </c>
      <c r="M14" s="73"/>
      <c r="N14" s="75">
        <f>IF(VLOOKUP(J2,Data!$B$4:$I$55,4)&lt;&gt;"",VLOOKUP(J2,Data!$B$4:$I$55,4),"")</f>
        <v>5</v>
      </c>
      <c r="O14" s="75"/>
      <c r="P14" s="75"/>
      <c r="Q14" s="7"/>
      <c r="T14" s="5"/>
      <c r="U14" s="73" t="str">
        <f>IF(Data!$E$3&lt;&gt;"",Data!$E$3&amp;" :","")</f>
        <v>Speed :</v>
      </c>
      <c r="V14" s="73"/>
      <c r="W14" s="75">
        <f>IF(VLOOKUP(S2,Data!$B$4:$I$55,4)&lt;&gt;"",VLOOKUP(S2,Data!$B$4:$I$55,4),"")</f>
        <v>7</v>
      </c>
      <c r="X14" s="75"/>
      <c r="Y14" s="75"/>
      <c r="Z14" s="7"/>
    </row>
    <row r="15" spans="2:26" ht="15">
      <c r="B15" s="5"/>
      <c r="C15" s="73" t="str">
        <f>IF(Data!$F$3&lt;&gt;"",Data!$F$3&amp;" :","")</f>
        <v>Strength :</v>
      </c>
      <c r="D15" s="73"/>
      <c r="E15" s="75">
        <f>IF(VLOOKUP(A2,Data!$B$4:$I$55,5)&lt;&gt;"",VLOOKUP(A2,Data!$B$4:$I$55,5),"")</f>
        <v>5</v>
      </c>
      <c r="F15" s="75"/>
      <c r="G15" s="75"/>
      <c r="H15" s="7"/>
      <c r="K15" s="5"/>
      <c r="L15" s="73" t="str">
        <f>IF(Data!$F$3&lt;&gt;"",Data!$F$3&amp;" :","")</f>
        <v>Strength :</v>
      </c>
      <c r="M15" s="73"/>
      <c r="N15" s="75">
        <f>IF(VLOOKUP(J2,Data!$B$4:$I$55,5)&lt;&gt;"",VLOOKUP(J2,Data!$B$4:$I$55,5),"")</f>
        <v>7</v>
      </c>
      <c r="O15" s="75"/>
      <c r="P15" s="75"/>
      <c r="Q15" s="7"/>
      <c r="T15" s="5"/>
      <c r="U15" s="73" t="str">
        <f>IF(Data!$F$3&lt;&gt;"",Data!$F$3&amp;" :","")</f>
        <v>Strength :</v>
      </c>
      <c r="V15" s="73"/>
      <c r="W15" s="75">
        <f>IF(VLOOKUP(S2,Data!$B$4:$I$55,5)&lt;&gt;"",VLOOKUP(S2,Data!$B$4:$I$55,5),"")</f>
        <v>5</v>
      </c>
      <c r="X15" s="75"/>
      <c r="Y15" s="75"/>
      <c r="Z15" s="7"/>
    </row>
    <row r="16" spans="2:26" ht="15">
      <c r="B16" s="5"/>
      <c r="C16" s="73" t="str">
        <f>IF(Data!$G$3&lt;&gt;"",Data!$G$3&amp;" :","")</f>
        <v>Agility :</v>
      </c>
      <c r="D16" s="73"/>
      <c r="E16" s="75">
        <f>IF(VLOOKUP(A2,Data!$B$4:$I$55,6)&lt;&gt;"",VLOOKUP(A2,Data!$B$4:$I$55,6),"")</f>
        <v>6</v>
      </c>
      <c r="F16" s="75"/>
      <c r="G16" s="75"/>
      <c r="H16" s="7"/>
      <c r="K16" s="5"/>
      <c r="L16" s="73" t="str">
        <f>IF(Data!$G$3&lt;&gt;"",Data!$G$3&amp;" :","")</f>
        <v>Agility :</v>
      </c>
      <c r="M16" s="73"/>
      <c r="N16" s="75">
        <f>IF(VLOOKUP(J2,Data!$B$4:$I$55,6)&lt;&gt;"",VLOOKUP(J2,Data!$B$4:$I$55,6),"")</f>
        <v>5</v>
      </c>
      <c r="O16" s="75"/>
      <c r="P16" s="75"/>
      <c r="Q16" s="7"/>
      <c r="T16" s="5"/>
      <c r="U16" s="73" t="str">
        <f>IF(Data!$G$3&lt;&gt;"",Data!$G$3&amp;" :","")</f>
        <v>Agility :</v>
      </c>
      <c r="V16" s="73"/>
      <c r="W16" s="75">
        <f>IF(VLOOKUP(S2,Data!$B$4:$I$55,6)&lt;&gt;"",VLOOKUP(S2,Data!$B$4:$I$55,6),"")</f>
        <v>5</v>
      </c>
      <c r="X16" s="75"/>
      <c r="Y16" s="75"/>
      <c r="Z16" s="7"/>
    </row>
    <row r="17" spans="2:26" ht="15">
      <c r="B17" s="5"/>
      <c r="C17" s="73" t="str">
        <f>IF(Data!$H$3&lt;&gt;"",Data!$H$3&amp;" :","")</f>
        <v>Flexibility :</v>
      </c>
      <c r="D17" s="73"/>
      <c r="E17" s="75">
        <f>IF(VLOOKUP(A2,Data!$B$4:$I$55,7)&lt;&gt;"",VLOOKUP(A2,Data!$B$4:$I$55,7),"")</f>
        <v>5</v>
      </c>
      <c r="F17" s="75"/>
      <c r="G17" s="75"/>
      <c r="H17" s="7"/>
      <c r="K17" s="5"/>
      <c r="L17" s="73" t="str">
        <f>IF(Data!$H$3&lt;&gt;"",Data!$H$3&amp;" :","")</f>
        <v>Flexibility :</v>
      </c>
      <c r="M17" s="73"/>
      <c r="N17" s="75">
        <f>IF(VLOOKUP(J2,Data!$B$4:$I$55,7)&lt;&gt;"",VLOOKUP(J2,Data!$B$4:$I$55,7),"")</f>
        <v>2</v>
      </c>
      <c r="O17" s="75"/>
      <c r="P17" s="75"/>
      <c r="Q17" s="7"/>
      <c r="T17" s="5"/>
      <c r="U17" s="73" t="str">
        <f>IF(Data!$H$3&lt;&gt;"",Data!$H$3&amp;" :","")</f>
        <v>Flexibility :</v>
      </c>
      <c r="V17" s="73"/>
      <c r="W17" s="75">
        <f>IF(VLOOKUP(S2,Data!$B$4:$I$55,7)&lt;&gt;"",VLOOKUP(S2,Data!$B$4:$I$55,7),"")</f>
        <v>3</v>
      </c>
      <c r="X17" s="75"/>
      <c r="Y17" s="75"/>
      <c r="Z17" s="7"/>
    </row>
    <row r="18" spans="2:26" ht="15">
      <c r="B18" s="5"/>
      <c r="C18" s="75" t="str">
        <f>IF(Data!$I$3&lt;&gt;"",Data!$I$3&amp;" :","")</f>
        <v>Muscular Endurance :</v>
      </c>
      <c r="D18" s="75"/>
      <c r="E18" s="75">
        <f>IF(VLOOKUP(A2,Data!$B$4:$I$55,8)&lt;&gt;"",VLOOKUP(A2,Data!$B$4:$I$55,8),"")</f>
        <v>3</v>
      </c>
      <c r="F18" s="75"/>
      <c r="G18" s="75"/>
      <c r="H18" s="7"/>
      <c r="K18" s="5"/>
      <c r="L18" s="75" t="str">
        <f>IF(Data!$I$3&lt;&gt;"",Data!$I$3&amp;" :","")</f>
        <v>Muscular Endurance :</v>
      </c>
      <c r="M18" s="75"/>
      <c r="N18" s="75">
        <f>IF(VLOOKUP(J2,Data!$B$4:$I$55,8)&lt;&gt;"",VLOOKUP(J2,Data!$B$4:$I$55,8),"")</f>
        <v>3</v>
      </c>
      <c r="O18" s="75"/>
      <c r="P18" s="75"/>
      <c r="Q18" s="7"/>
      <c r="T18" s="5"/>
      <c r="U18" s="75" t="str">
        <f>IF(Data!$I$3&lt;&gt;"",Data!$I$3&amp;" :","")</f>
        <v>Muscular Endurance :</v>
      </c>
      <c r="V18" s="75"/>
      <c r="W18" s="75">
        <f>IF(VLOOKUP(S2,Data!$B$4:$I$55,8)&lt;&gt;"",VLOOKUP(S2,Data!$B$4:$I$55,8),"")</f>
        <v>4</v>
      </c>
      <c r="X18" s="75"/>
      <c r="Y18" s="75"/>
      <c r="Z18" s="7"/>
    </row>
    <row r="19" spans="2:26" ht="6.75" customHeight="1" thickBot="1">
      <c r="B19" s="8"/>
      <c r="C19" s="9"/>
      <c r="D19" s="9"/>
      <c r="E19" s="9"/>
      <c r="F19" s="9"/>
      <c r="G19" s="9"/>
      <c r="H19" s="10"/>
      <c r="K19" s="8"/>
      <c r="L19" s="9"/>
      <c r="M19" s="9"/>
      <c r="N19" s="9"/>
      <c r="O19" s="9"/>
      <c r="P19" s="9"/>
      <c r="Q19" s="10"/>
      <c r="T19" s="8"/>
      <c r="U19" s="9"/>
      <c r="V19" s="9"/>
      <c r="W19" s="9"/>
      <c r="X19" s="9"/>
      <c r="Y19" s="9"/>
      <c r="Z19" s="10"/>
    </row>
    <row r="20" ht="15.75" thickBot="1"/>
    <row r="21" spans="1:26" ht="8.25" customHeight="1">
      <c r="A21" s="12">
        <v>4</v>
      </c>
      <c r="B21" s="2"/>
      <c r="C21" s="3"/>
      <c r="D21" s="3"/>
      <c r="E21" s="3"/>
      <c r="F21" s="3"/>
      <c r="G21" s="3"/>
      <c r="H21" s="4"/>
      <c r="J21" s="12">
        <v>5</v>
      </c>
      <c r="K21" s="2"/>
      <c r="L21" s="3"/>
      <c r="M21" s="3"/>
      <c r="N21" s="3"/>
      <c r="O21" s="3"/>
      <c r="P21" s="3"/>
      <c r="Q21" s="4"/>
      <c r="S21" s="12">
        <v>6</v>
      </c>
      <c r="T21" s="2"/>
      <c r="U21" s="3"/>
      <c r="V21" s="3"/>
      <c r="W21" s="3"/>
      <c r="X21" s="3"/>
      <c r="Y21" s="3"/>
      <c r="Z21" s="4"/>
    </row>
    <row r="22" spans="2:26" ht="15">
      <c r="B22" s="5"/>
      <c r="C22" s="74" t="str">
        <f>IF(VLOOKUP(A21,Data!$B$4:$I$55,2)&lt;&gt;"",VLOOKUP(A21,Data!$B$4:$I$55,2),"")</f>
        <v>400m Sprint</v>
      </c>
      <c r="D22" s="74"/>
      <c r="E22" s="74"/>
      <c r="F22" s="74"/>
      <c r="G22" s="74"/>
      <c r="H22" s="11"/>
      <c r="K22" s="5"/>
      <c r="L22" s="74" t="str">
        <f>IF(VLOOKUP(J21,Data!$B$4:$I$55,2)&lt;&gt;"",VLOOKUP(J21,Data!$B$4:$I$55,2),"")</f>
        <v>Cross County Skiing</v>
      </c>
      <c r="M22" s="74"/>
      <c r="N22" s="74"/>
      <c r="O22" s="74"/>
      <c r="P22" s="74"/>
      <c r="Q22" s="11"/>
      <c r="T22" s="5"/>
      <c r="U22" s="74" t="str">
        <f>IF(VLOOKUP(S21,Data!$B$4:$I$55,2)&lt;&gt;"",VLOOKUP(S21,Data!$B$4:$I$55,2),"")</f>
        <v>Horseriding</v>
      </c>
      <c r="V22" s="74"/>
      <c r="W22" s="74"/>
      <c r="X22" s="74"/>
      <c r="Y22" s="74"/>
      <c r="Z22" s="11"/>
    </row>
    <row r="23" spans="2:26" ht="15">
      <c r="B23" s="5"/>
      <c r="C23" s="74"/>
      <c r="D23" s="74"/>
      <c r="E23" s="74"/>
      <c r="F23" s="74"/>
      <c r="G23" s="74"/>
      <c r="H23" s="11"/>
      <c r="K23" s="5"/>
      <c r="L23" s="74"/>
      <c r="M23" s="74"/>
      <c r="N23" s="74"/>
      <c r="O23" s="74"/>
      <c r="P23" s="74"/>
      <c r="Q23" s="11"/>
      <c r="T23" s="5"/>
      <c r="U23" s="74"/>
      <c r="V23" s="74"/>
      <c r="W23" s="74"/>
      <c r="X23" s="74"/>
      <c r="Y23" s="74"/>
      <c r="Z23" s="11"/>
    </row>
    <row r="24" spans="2:26" ht="15">
      <c r="B24" s="5"/>
      <c r="C24" s="6"/>
      <c r="D24" s="6"/>
      <c r="E24" s="6"/>
      <c r="F24" s="6"/>
      <c r="G24" s="6"/>
      <c r="H24" s="7"/>
      <c r="K24" s="5"/>
      <c r="L24" s="6"/>
      <c r="M24" s="6"/>
      <c r="N24" s="6"/>
      <c r="O24" s="6"/>
      <c r="P24" s="6"/>
      <c r="Q24" s="7"/>
      <c r="T24" s="5"/>
      <c r="U24" s="6"/>
      <c r="V24" s="6"/>
      <c r="W24" s="6"/>
      <c r="X24" s="6"/>
      <c r="Y24" s="6"/>
      <c r="Z24" s="7"/>
    </row>
    <row r="25" spans="2:26" ht="15">
      <c r="B25" s="5"/>
      <c r="C25" s="6"/>
      <c r="D25" s="6"/>
      <c r="E25" s="6"/>
      <c r="F25" s="6"/>
      <c r="G25" s="6"/>
      <c r="H25" s="7"/>
      <c r="K25" s="5"/>
      <c r="L25" s="6"/>
      <c r="M25" s="6"/>
      <c r="N25" s="6"/>
      <c r="O25" s="6"/>
      <c r="P25" s="6"/>
      <c r="Q25" s="7"/>
      <c r="T25" s="5"/>
      <c r="U25" s="6"/>
      <c r="V25" s="6"/>
      <c r="W25" s="6"/>
      <c r="X25" s="6"/>
      <c r="Y25" s="6"/>
      <c r="Z25" s="7"/>
    </row>
    <row r="26" spans="2:26" ht="15">
      <c r="B26" s="5"/>
      <c r="C26" s="6"/>
      <c r="D26" s="6"/>
      <c r="E26" s="6"/>
      <c r="F26" s="6"/>
      <c r="G26" s="6"/>
      <c r="H26" s="7"/>
      <c r="K26" s="5"/>
      <c r="L26" s="6"/>
      <c r="M26" s="6"/>
      <c r="N26" s="6"/>
      <c r="O26" s="6"/>
      <c r="P26" s="6"/>
      <c r="Q26" s="7"/>
      <c r="T26" s="5"/>
      <c r="U26" s="6"/>
      <c r="V26" s="6"/>
      <c r="W26" s="6"/>
      <c r="X26" s="6"/>
      <c r="Y26" s="6"/>
      <c r="Z26" s="7"/>
    </row>
    <row r="27" spans="2:26" ht="15">
      <c r="B27" s="5"/>
      <c r="C27" s="6"/>
      <c r="D27" s="6"/>
      <c r="E27" s="6"/>
      <c r="F27" s="6"/>
      <c r="G27" s="6"/>
      <c r="H27" s="7"/>
      <c r="K27" s="5"/>
      <c r="L27" s="6"/>
      <c r="M27" s="6"/>
      <c r="N27" s="6"/>
      <c r="O27" s="6"/>
      <c r="P27" s="6"/>
      <c r="Q27" s="7"/>
      <c r="T27" s="5"/>
      <c r="U27" s="6"/>
      <c r="V27" s="6"/>
      <c r="W27" s="6"/>
      <c r="X27" s="6"/>
      <c r="Y27" s="6"/>
      <c r="Z27" s="7"/>
    </row>
    <row r="28" spans="2:26" ht="15">
      <c r="B28" s="5"/>
      <c r="C28" s="6"/>
      <c r="D28" s="6"/>
      <c r="E28" s="6"/>
      <c r="F28" s="6"/>
      <c r="G28" s="6"/>
      <c r="H28" s="7"/>
      <c r="K28" s="5"/>
      <c r="L28" s="6"/>
      <c r="M28" s="6"/>
      <c r="N28" s="6"/>
      <c r="O28" s="6"/>
      <c r="P28" s="6"/>
      <c r="Q28" s="7"/>
      <c r="T28" s="5"/>
      <c r="U28" s="6"/>
      <c r="V28" s="6"/>
      <c r="W28" s="6"/>
      <c r="X28" s="6"/>
      <c r="Y28" s="6"/>
      <c r="Z28" s="7"/>
    </row>
    <row r="29" spans="2:26" ht="15">
      <c r="B29" s="5"/>
      <c r="C29" s="6"/>
      <c r="D29" s="6"/>
      <c r="E29" s="6"/>
      <c r="F29" s="6"/>
      <c r="G29" s="6"/>
      <c r="H29" s="7"/>
      <c r="K29" s="5"/>
      <c r="L29" s="6"/>
      <c r="M29" s="6"/>
      <c r="N29" s="6"/>
      <c r="O29" s="6"/>
      <c r="P29" s="6"/>
      <c r="Q29" s="7"/>
      <c r="T29" s="5"/>
      <c r="U29" s="6"/>
      <c r="V29" s="6"/>
      <c r="W29" s="6"/>
      <c r="X29" s="6"/>
      <c r="Y29" s="6"/>
      <c r="Z29" s="7"/>
    </row>
    <row r="30" spans="2:26" ht="15">
      <c r="B30" s="5"/>
      <c r="C30" s="6"/>
      <c r="D30" s="6"/>
      <c r="E30" s="6"/>
      <c r="F30" s="6"/>
      <c r="G30" s="6"/>
      <c r="H30" s="7"/>
      <c r="K30" s="5"/>
      <c r="L30" s="6"/>
      <c r="M30" s="6"/>
      <c r="N30" s="6"/>
      <c r="O30" s="6"/>
      <c r="P30" s="6"/>
      <c r="Q30" s="7"/>
      <c r="T30" s="5"/>
      <c r="U30" s="6"/>
      <c r="V30" s="6"/>
      <c r="W30" s="6"/>
      <c r="X30" s="6"/>
      <c r="Y30" s="6"/>
      <c r="Z30" s="7"/>
    </row>
    <row r="31" spans="2:26" ht="15">
      <c r="B31" s="5"/>
      <c r="C31" s="6"/>
      <c r="D31" s="6"/>
      <c r="E31" s="6"/>
      <c r="F31" s="6"/>
      <c r="G31" s="6"/>
      <c r="H31" s="7"/>
      <c r="K31" s="5"/>
      <c r="L31" s="6"/>
      <c r="M31" s="6"/>
      <c r="N31" s="6"/>
      <c r="O31" s="6"/>
      <c r="P31" s="6"/>
      <c r="Q31" s="7"/>
      <c r="T31" s="5"/>
      <c r="U31" s="6"/>
      <c r="V31" s="6"/>
      <c r="W31" s="6"/>
      <c r="X31" s="6"/>
      <c r="Y31" s="6"/>
      <c r="Z31" s="7"/>
    </row>
    <row r="32" spans="2:26" ht="15">
      <c r="B32" s="5"/>
      <c r="C32" s="73" t="str">
        <f>IF(Data!$D$3&lt;&gt;"",Data!$D$3&amp;" :","")</f>
        <v>Aerobic Endurance :</v>
      </c>
      <c r="D32" s="73"/>
      <c r="E32" s="75">
        <f>IF(VLOOKUP(A21,Data!$B$4:$I$55,3)&lt;&gt;"",VLOOKUP(A21,Data!$B$4:$I$55,3),"")</f>
        <v>2</v>
      </c>
      <c r="F32" s="75"/>
      <c r="G32" s="75"/>
      <c r="H32" s="19"/>
      <c r="I32" s="20"/>
      <c r="J32" s="20"/>
      <c r="K32" s="21"/>
      <c r="L32" s="73" t="str">
        <f>IF(Data!$D$3&lt;&gt;"",Data!$D$3&amp;" :","")</f>
        <v>Aerobic Endurance :</v>
      </c>
      <c r="M32" s="73"/>
      <c r="N32" s="75">
        <f>IF(VLOOKUP(J21,Data!$B$4:$I$55,3)&lt;&gt;"",VLOOKUP(J21,Data!$B$4:$I$55,3),"")</f>
        <v>8</v>
      </c>
      <c r="O32" s="75"/>
      <c r="P32" s="75"/>
      <c r="Q32" s="19"/>
      <c r="R32" s="20"/>
      <c r="S32" s="20"/>
      <c r="T32" s="21"/>
      <c r="U32" s="73" t="str">
        <f>IF(Data!$D$3&lt;&gt;"",Data!$D$3&amp;" :","")</f>
        <v>Aerobic Endurance :</v>
      </c>
      <c r="V32" s="73"/>
      <c r="W32" s="75">
        <f>IF(VLOOKUP(S21,Data!$B$4:$I$55,3)&lt;&gt;"",VLOOKUP(S21,Data!$B$4:$I$55,3),"")</f>
        <v>4</v>
      </c>
      <c r="X32" s="75"/>
      <c r="Y32" s="75"/>
      <c r="Z32" s="7"/>
    </row>
    <row r="33" spans="2:26" ht="15">
      <c r="B33" s="5"/>
      <c r="C33" s="73" t="str">
        <f>IF(Data!$E$3&lt;&gt;"",Data!$E$3&amp;" :","")</f>
        <v>Speed :</v>
      </c>
      <c r="D33" s="73"/>
      <c r="E33" s="75">
        <f>IF(VLOOKUP(A21,Data!$B$4:$I$55,4)&lt;&gt;"",VLOOKUP(A21,Data!$B$4:$I$55,4),"")</f>
        <v>8</v>
      </c>
      <c r="F33" s="75"/>
      <c r="G33" s="75"/>
      <c r="H33" s="19"/>
      <c r="I33" s="20"/>
      <c r="J33" s="20"/>
      <c r="K33" s="21"/>
      <c r="L33" s="73" t="str">
        <f>IF(Data!$E$3&lt;&gt;"",Data!$E$3&amp;" :","")</f>
        <v>Speed :</v>
      </c>
      <c r="M33" s="73"/>
      <c r="N33" s="75">
        <f>IF(VLOOKUP(J21,Data!$B$4:$I$55,4)&lt;&gt;"",VLOOKUP(J21,Data!$B$4:$I$55,4),"")</f>
        <v>2</v>
      </c>
      <c r="O33" s="75"/>
      <c r="P33" s="75"/>
      <c r="Q33" s="19"/>
      <c r="R33" s="20"/>
      <c r="S33" s="20"/>
      <c r="T33" s="21"/>
      <c r="U33" s="73" t="str">
        <f>IF(Data!$E$3&lt;&gt;"",Data!$E$3&amp;" :","")</f>
        <v>Speed :</v>
      </c>
      <c r="V33" s="73"/>
      <c r="W33" s="75">
        <f>IF(VLOOKUP(S21,Data!$B$4:$I$55,4)&lt;&gt;"",VLOOKUP(S21,Data!$B$4:$I$55,4),"")</f>
        <v>5</v>
      </c>
      <c r="X33" s="75"/>
      <c r="Y33" s="75"/>
      <c r="Z33" s="7"/>
    </row>
    <row r="34" spans="2:26" ht="15">
      <c r="B34" s="5"/>
      <c r="C34" s="73" t="str">
        <f>IF(Data!$F$3&lt;&gt;"",Data!$F$3&amp;" :","")</f>
        <v>Strength :</v>
      </c>
      <c r="D34" s="73"/>
      <c r="E34" s="75">
        <f>IF(VLOOKUP(A21,Data!$B$4:$I$55,5)&lt;&gt;"",VLOOKUP(A21,Data!$B$4:$I$55,5),"")</f>
        <v>4</v>
      </c>
      <c r="F34" s="75"/>
      <c r="G34" s="75"/>
      <c r="H34" s="19"/>
      <c r="I34" s="20"/>
      <c r="J34" s="20"/>
      <c r="K34" s="21"/>
      <c r="L34" s="73" t="str">
        <f>IF(Data!$F$3&lt;&gt;"",Data!$F$3&amp;" :","")</f>
        <v>Strength :</v>
      </c>
      <c r="M34" s="73"/>
      <c r="N34" s="75">
        <f>IF(VLOOKUP(J21,Data!$B$4:$I$55,5)&lt;&gt;"",VLOOKUP(J21,Data!$B$4:$I$55,5),"")</f>
        <v>5</v>
      </c>
      <c r="O34" s="75"/>
      <c r="P34" s="75"/>
      <c r="Q34" s="19"/>
      <c r="R34" s="20"/>
      <c r="S34" s="20"/>
      <c r="T34" s="21"/>
      <c r="U34" s="73" t="str">
        <f>IF(Data!$F$3&lt;&gt;"",Data!$F$3&amp;" :","")</f>
        <v>Strength :</v>
      </c>
      <c r="V34" s="73"/>
      <c r="W34" s="75">
        <f>IF(VLOOKUP(S21,Data!$B$4:$I$55,5)&lt;&gt;"",VLOOKUP(S21,Data!$B$4:$I$55,5),"")</f>
        <v>8</v>
      </c>
      <c r="X34" s="75"/>
      <c r="Y34" s="75"/>
      <c r="Z34" s="7"/>
    </row>
    <row r="35" spans="2:26" ht="15">
      <c r="B35" s="5"/>
      <c r="C35" s="73" t="str">
        <f>IF(Data!$G$3&lt;&gt;"",Data!$G$3&amp;" :","")</f>
        <v>Agility :</v>
      </c>
      <c r="D35" s="73"/>
      <c r="E35" s="75">
        <f>IF(VLOOKUP(A21,Data!$B$4:$I$55,6)&lt;&gt;"",VLOOKUP(A21,Data!$B$4:$I$55,6),"")</f>
        <v>3</v>
      </c>
      <c r="F35" s="75"/>
      <c r="G35" s="75"/>
      <c r="H35" s="19"/>
      <c r="I35" s="20"/>
      <c r="J35" s="20"/>
      <c r="K35" s="21"/>
      <c r="L35" s="73" t="str">
        <f>IF(Data!$G$3&lt;&gt;"",Data!$G$3&amp;" :","")</f>
        <v>Agility :</v>
      </c>
      <c r="M35" s="73"/>
      <c r="N35" s="75">
        <f>IF(VLOOKUP(J21,Data!$B$4:$I$55,6)&lt;&gt;"",VLOOKUP(J21,Data!$B$4:$I$55,6),"")</f>
        <v>3</v>
      </c>
      <c r="O35" s="75"/>
      <c r="P35" s="75"/>
      <c r="Q35" s="19"/>
      <c r="R35" s="20"/>
      <c r="S35" s="20"/>
      <c r="T35" s="21"/>
      <c r="U35" s="73" t="str">
        <f>IF(Data!$G$3&lt;&gt;"",Data!$G$3&amp;" :","")</f>
        <v>Agility :</v>
      </c>
      <c r="V35" s="73"/>
      <c r="W35" s="75">
        <f>IF(VLOOKUP(S21,Data!$B$4:$I$55,6)&lt;&gt;"",VLOOKUP(S21,Data!$B$4:$I$55,6),"")</f>
        <v>6</v>
      </c>
      <c r="X35" s="75"/>
      <c r="Y35" s="75"/>
      <c r="Z35" s="7"/>
    </row>
    <row r="36" spans="2:26" ht="15">
      <c r="B36" s="5"/>
      <c r="C36" s="73" t="str">
        <f>IF(Data!$H$3&lt;&gt;"",Data!$H$3&amp;" :","")</f>
        <v>Flexibility :</v>
      </c>
      <c r="D36" s="73"/>
      <c r="E36" s="75">
        <f>IF(VLOOKUP(A21,Data!$B$4:$I$55,7)&lt;&gt;"",VLOOKUP(A21,Data!$B$4:$I$55,7),"")</f>
        <v>3</v>
      </c>
      <c r="F36" s="75"/>
      <c r="G36" s="75"/>
      <c r="H36" s="19"/>
      <c r="I36" s="20"/>
      <c r="J36" s="20"/>
      <c r="K36" s="21"/>
      <c r="L36" s="73" t="str">
        <f>IF(Data!$H$3&lt;&gt;"",Data!$H$3&amp;" :","")</f>
        <v>Flexibility :</v>
      </c>
      <c r="M36" s="73"/>
      <c r="N36" s="75">
        <f>IF(VLOOKUP(J21,Data!$B$4:$I$55,7)&lt;&gt;"",VLOOKUP(J21,Data!$B$4:$I$55,7),"")</f>
        <v>4</v>
      </c>
      <c r="O36" s="75"/>
      <c r="P36" s="75"/>
      <c r="Q36" s="19"/>
      <c r="R36" s="20"/>
      <c r="S36" s="20"/>
      <c r="T36" s="21"/>
      <c r="U36" s="73" t="str">
        <f>IF(Data!$H$3&lt;&gt;"",Data!$H$3&amp;" :","")</f>
        <v>Flexibility :</v>
      </c>
      <c r="V36" s="73"/>
      <c r="W36" s="75">
        <f>IF(VLOOKUP(S21,Data!$B$4:$I$55,7)&lt;&gt;"",VLOOKUP(S21,Data!$B$4:$I$55,7),"")</f>
        <v>7</v>
      </c>
      <c r="X36" s="75"/>
      <c r="Y36" s="75"/>
      <c r="Z36" s="7"/>
    </row>
    <row r="37" spans="2:26" ht="15">
      <c r="B37" s="5"/>
      <c r="C37" s="75" t="str">
        <f>IF(Data!$I$3&lt;&gt;"",Data!$I$3&amp;" :","")</f>
        <v>Muscular Endurance :</v>
      </c>
      <c r="D37" s="75"/>
      <c r="E37" s="75">
        <f>IF(VLOOKUP(A21,Data!$B$4:$I$55,8)&lt;&gt;"",VLOOKUP(A21,Data!$B$4:$I$55,8),"")</f>
        <v>4</v>
      </c>
      <c r="F37" s="75"/>
      <c r="G37" s="75"/>
      <c r="H37" s="19"/>
      <c r="I37" s="20"/>
      <c r="J37" s="20"/>
      <c r="K37" s="21"/>
      <c r="L37" s="75" t="str">
        <f>IF(Data!$I$3&lt;&gt;"",Data!$I$3&amp;" :","")</f>
        <v>Muscular Endurance :</v>
      </c>
      <c r="M37" s="75"/>
      <c r="N37" s="75">
        <f>IF(VLOOKUP(J21,Data!$B$4:$I$55,8)&lt;&gt;"",VLOOKUP(J21,Data!$B$4:$I$55,8),"")</f>
        <v>7</v>
      </c>
      <c r="O37" s="75"/>
      <c r="P37" s="75"/>
      <c r="Q37" s="19"/>
      <c r="R37" s="20"/>
      <c r="S37" s="20"/>
      <c r="T37" s="21"/>
      <c r="U37" s="75" t="str">
        <f>IF(Data!$I$3&lt;&gt;"",Data!$I$3&amp;" :","")</f>
        <v>Muscular Endurance :</v>
      </c>
      <c r="V37" s="75"/>
      <c r="W37" s="75">
        <f>IF(VLOOKUP(S21,Data!$B$4:$I$55,8)&lt;&gt;"",VLOOKUP(S21,Data!$B$4:$I$55,8),"")</f>
        <v>6</v>
      </c>
      <c r="X37" s="75"/>
      <c r="Y37" s="75"/>
      <c r="Z37" s="7"/>
    </row>
    <row r="38" spans="2:26" ht="6.75" customHeight="1" thickBot="1">
      <c r="B38" s="8"/>
      <c r="C38" s="9"/>
      <c r="D38" s="9"/>
      <c r="E38" s="9"/>
      <c r="F38" s="9"/>
      <c r="G38" s="9"/>
      <c r="H38" s="10"/>
      <c r="K38" s="8"/>
      <c r="L38" s="9"/>
      <c r="M38" s="9"/>
      <c r="N38" s="9"/>
      <c r="O38" s="9"/>
      <c r="P38" s="9"/>
      <c r="Q38" s="10"/>
      <c r="T38" s="8"/>
      <c r="U38" s="9"/>
      <c r="V38" s="9"/>
      <c r="W38" s="9"/>
      <c r="X38" s="9"/>
      <c r="Y38" s="9"/>
      <c r="Z38" s="10"/>
    </row>
  </sheetData>
  <sheetProtection/>
  <mergeCells count="78">
    <mergeCell ref="U33:V33"/>
    <mergeCell ref="W33:Y33"/>
    <mergeCell ref="U34:V34"/>
    <mergeCell ref="W34:Y34"/>
    <mergeCell ref="U37:V37"/>
    <mergeCell ref="W37:Y37"/>
    <mergeCell ref="U35:V35"/>
    <mergeCell ref="W35:Y35"/>
    <mergeCell ref="U36:V36"/>
    <mergeCell ref="W36:Y36"/>
    <mergeCell ref="U17:V17"/>
    <mergeCell ref="W17:Y17"/>
    <mergeCell ref="U18:V18"/>
    <mergeCell ref="W18:Y18"/>
    <mergeCell ref="U22:Y23"/>
    <mergeCell ref="U32:V32"/>
    <mergeCell ref="W32:Y32"/>
    <mergeCell ref="C37:D37"/>
    <mergeCell ref="E37:G37"/>
    <mergeCell ref="L37:M37"/>
    <mergeCell ref="N37:P37"/>
    <mergeCell ref="U14:V14"/>
    <mergeCell ref="W14:Y14"/>
    <mergeCell ref="U15:V15"/>
    <mergeCell ref="W15:Y15"/>
    <mergeCell ref="U16:V16"/>
    <mergeCell ref="W16:Y16"/>
    <mergeCell ref="C35:D35"/>
    <mergeCell ref="E35:G35"/>
    <mergeCell ref="L35:M35"/>
    <mergeCell ref="N35:P35"/>
    <mergeCell ref="C36:D36"/>
    <mergeCell ref="E36:G36"/>
    <mergeCell ref="L36:M36"/>
    <mergeCell ref="N36:P36"/>
    <mergeCell ref="C33:D33"/>
    <mergeCell ref="E33:G33"/>
    <mergeCell ref="L33:M33"/>
    <mergeCell ref="N33:P33"/>
    <mergeCell ref="C34:D34"/>
    <mergeCell ref="E34:G34"/>
    <mergeCell ref="L34:M34"/>
    <mergeCell ref="N34:P34"/>
    <mergeCell ref="L18:M18"/>
    <mergeCell ref="N18:P18"/>
    <mergeCell ref="C22:G23"/>
    <mergeCell ref="L22:P23"/>
    <mergeCell ref="C32:D32"/>
    <mergeCell ref="E32:G32"/>
    <mergeCell ref="L32:M32"/>
    <mergeCell ref="N32:P32"/>
    <mergeCell ref="N14:P14"/>
    <mergeCell ref="L15:M15"/>
    <mergeCell ref="N15:P15"/>
    <mergeCell ref="L16:M16"/>
    <mergeCell ref="N16:P16"/>
    <mergeCell ref="L17:M17"/>
    <mergeCell ref="N17:P17"/>
    <mergeCell ref="C17:D17"/>
    <mergeCell ref="C18:D18"/>
    <mergeCell ref="E13:G13"/>
    <mergeCell ref="E14:G14"/>
    <mergeCell ref="E15:G15"/>
    <mergeCell ref="E16:G16"/>
    <mergeCell ref="E17:G17"/>
    <mergeCell ref="E18:G18"/>
    <mergeCell ref="C13:D13"/>
    <mergeCell ref="C14:D14"/>
    <mergeCell ref="C15:D15"/>
    <mergeCell ref="C16:D16"/>
    <mergeCell ref="C3:G4"/>
    <mergeCell ref="U3:Y4"/>
    <mergeCell ref="U13:V13"/>
    <mergeCell ref="W13:Y13"/>
    <mergeCell ref="L3:P4"/>
    <mergeCell ref="L13:M13"/>
    <mergeCell ref="N13:P13"/>
    <mergeCell ref="L14:M1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J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10" width="12.00390625" style="0" customWidth="1"/>
  </cols>
  <sheetData>
    <row r="2" spans="2:10" ht="112.5" customHeight="1">
      <c r="B2" s="76" t="s">
        <v>45</v>
      </c>
      <c r="C2" s="76"/>
      <c r="D2" s="76"/>
      <c r="E2" s="76"/>
      <c r="F2" s="76"/>
      <c r="G2" s="76"/>
      <c r="H2" s="76"/>
      <c r="I2" s="76"/>
      <c r="J2" s="76"/>
    </row>
    <row r="4" spans="2:10" ht="33">
      <c r="B4" s="77" t="s">
        <v>48</v>
      </c>
      <c r="C4" s="77"/>
      <c r="D4" s="77"/>
      <c r="E4" s="77"/>
      <c r="G4" s="78">
        <f>Data!AB3</f>
        <v>-0.0014583333322661929</v>
      </c>
      <c r="H4" s="79"/>
      <c r="I4" s="79"/>
      <c r="J4" s="79"/>
    </row>
  </sheetData>
  <sheetProtection/>
  <mergeCells count="3">
    <mergeCell ref="B2:J2"/>
    <mergeCell ref="B4:E4"/>
    <mergeCell ref="G4:J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J4"/>
  <sheetViews>
    <sheetView showGridLines="0" showRowColHeaders="0" zoomScalePageLayoutView="0" workbookViewId="0" topLeftCell="A1">
      <selection activeCell="I29" sqref="I29"/>
    </sheetView>
  </sheetViews>
  <sheetFormatPr defaultColWidth="9.140625" defaultRowHeight="12.75"/>
  <cols>
    <col min="1" max="1" width="3.421875" style="0" customWidth="1"/>
    <col min="2" max="10" width="12.00390625" style="0" customWidth="1"/>
  </cols>
  <sheetData>
    <row r="2" spans="2:10" ht="112.5" customHeight="1">
      <c r="B2" s="80" t="s">
        <v>49</v>
      </c>
      <c r="C2" s="80"/>
      <c r="D2" s="80"/>
      <c r="E2" s="80"/>
      <c r="F2" s="80"/>
      <c r="G2" s="80"/>
      <c r="H2" s="80"/>
      <c r="I2" s="80"/>
      <c r="J2" s="80"/>
    </row>
    <row r="3" spans="2:10" ht="12.75">
      <c r="B3" s="27"/>
      <c r="C3" s="27"/>
      <c r="D3" s="27"/>
      <c r="E3" s="27"/>
      <c r="F3" s="27"/>
      <c r="G3" s="27"/>
      <c r="H3" s="27"/>
      <c r="I3" s="27"/>
      <c r="J3" s="27"/>
    </row>
    <row r="4" spans="2:10" ht="33">
      <c r="B4" s="81" t="s">
        <v>48</v>
      </c>
      <c r="C4" s="81"/>
      <c r="D4" s="81"/>
      <c r="E4" s="81"/>
      <c r="F4" s="27"/>
      <c r="G4" s="82">
        <f>Data!AB3</f>
        <v>-0.0014583333322661929</v>
      </c>
      <c r="H4" s="83"/>
      <c r="I4" s="83"/>
      <c r="J4" s="83"/>
    </row>
  </sheetData>
  <sheetProtection/>
  <mergeCells count="3">
    <mergeCell ref="B2:J2"/>
    <mergeCell ref="B4:E4"/>
    <mergeCell ref="G4:J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H19"/>
  <sheetViews>
    <sheetView showGridLines="0" showRowColHeaders="0" zoomScale="80" zoomScaleNormal="80" zoomScalePageLayoutView="0" workbookViewId="0" topLeftCell="A1">
      <selection activeCell="B19" sqref="B19:D19"/>
    </sheetView>
  </sheetViews>
  <sheetFormatPr defaultColWidth="9.140625" defaultRowHeight="12.75"/>
  <cols>
    <col min="1" max="16384" width="9.140625" style="50" customWidth="1"/>
  </cols>
  <sheetData>
    <row r="2" spans="2:3" ht="33.75">
      <c r="B2" s="51" t="s">
        <v>81</v>
      </c>
      <c r="C2" s="52"/>
    </row>
    <row r="3" spans="1:2" ht="33.75">
      <c r="A3" s="51"/>
      <c r="B3" s="52"/>
    </row>
    <row r="4" ht="18.75">
      <c r="B4" s="53" t="s">
        <v>80</v>
      </c>
    </row>
    <row r="5" spans="2:8" ht="28.5" customHeight="1">
      <c r="B5" s="87" t="s">
        <v>71</v>
      </c>
      <c r="C5" s="87"/>
      <c r="D5" s="87"/>
      <c r="E5" s="87"/>
      <c r="F5" s="87"/>
      <c r="G5" s="87"/>
      <c r="H5" s="87"/>
    </row>
    <row r="6" spans="2:8" ht="28.5" customHeight="1">
      <c r="B6" s="88" t="s">
        <v>72</v>
      </c>
      <c r="C6" s="88"/>
      <c r="D6" s="88"/>
      <c r="E6" s="88"/>
      <c r="F6" s="88"/>
      <c r="G6" s="88"/>
      <c r="H6" s="88"/>
    </row>
    <row r="7" spans="2:8" ht="28.5" customHeight="1">
      <c r="B7" s="88" t="s">
        <v>73</v>
      </c>
      <c r="C7" s="88"/>
      <c r="D7" s="88"/>
      <c r="E7" s="88"/>
      <c r="F7" s="88"/>
      <c r="G7" s="88"/>
      <c r="H7" s="88"/>
    </row>
    <row r="8" spans="2:8" ht="34.5" customHeight="1">
      <c r="B8" s="88" t="s">
        <v>74</v>
      </c>
      <c r="C8" s="88"/>
      <c r="D8" s="88"/>
      <c r="E8" s="88"/>
      <c r="F8" s="88"/>
      <c r="G8" s="88"/>
      <c r="H8" s="88"/>
    </row>
    <row r="9" spans="2:8" ht="28.5" customHeight="1">
      <c r="B9" s="85" t="s">
        <v>83</v>
      </c>
      <c r="C9" s="86"/>
      <c r="D9" s="86"/>
      <c r="E9" s="86"/>
      <c r="F9" s="86"/>
      <c r="G9" s="86"/>
      <c r="H9" s="86"/>
    </row>
    <row r="10" spans="2:8" ht="46.5" customHeight="1">
      <c r="B10" s="86"/>
      <c r="C10" s="86"/>
      <c r="D10" s="86"/>
      <c r="E10" s="86"/>
      <c r="F10" s="86"/>
      <c r="G10" s="86"/>
      <c r="H10" s="86"/>
    </row>
    <row r="11" spans="2:8" ht="28.5" customHeight="1">
      <c r="B11" s="85" t="s">
        <v>75</v>
      </c>
      <c r="C11" s="85"/>
      <c r="D11" s="85"/>
      <c r="E11" s="85"/>
      <c r="F11" s="85"/>
      <c r="G11" s="85"/>
      <c r="H11" s="85"/>
    </row>
    <row r="12" spans="2:8" ht="28.5" customHeight="1">
      <c r="B12" s="85" t="s">
        <v>76</v>
      </c>
      <c r="C12" s="86"/>
      <c r="D12" s="86"/>
      <c r="E12" s="86"/>
      <c r="F12" s="86"/>
      <c r="G12" s="86"/>
      <c r="H12" s="86"/>
    </row>
    <row r="13" spans="2:8" ht="28.5" customHeight="1">
      <c r="B13" s="86"/>
      <c r="C13" s="86"/>
      <c r="D13" s="86"/>
      <c r="E13" s="86"/>
      <c r="F13" s="86"/>
      <c r="G13" s="86"/>
      <c r="H13" s="86"/>
    </row>
    <row r="14" spans="2:8" ht="28.5" customHeight="1">
      <c r="B14" s="85" t="s">
        <v>77</v>
      </c>
      <c r="C14" s="86"/>
      <c r="D14" s="86"/>
      <c r="E14" s="86"/>
      <c r="F14" s="86"/>
      <c r="G14" s="86"/>
      <c r="H14" s="86"/>
    </row>
    <row r="15" spans="2:8" ht="28.5" customHeight="1">
      <c r="B15" s="86"/>
      <c r="C15" s="86"/>
      <c r="D15" s="86"/>
      <c r="E15" s="86"/>
      <c r="F15" s="86"/>
      <c r="G15" s="86"/>
      <c r="H15" s="86"/>
    </row>
    <row r="16" spans="2:8" ht="28.5" customHeight="1">
      <c r="B16" s="85" t="s">
        <v>78</v>
      </c>
      <c r="C16" s="86"/>
      <c r="D16" s="86"/>
      <c r="E16" s="86"/>
      <c r="F16" s="86"/>
      <c r="G16" s="86"/>
      <c r="H16" s="86"/>
    </row>
    <row r="17" spans="2:8" ht="28.5" customHeight="1">
      <c r="B17" s="86"/>
      <c r="C17" s="86"/>
      <c r="D17" s="86"/>
      <c r="E17" s="86"/>
      <c r="F17" s="86"/>
      <c r="G17" s="86"/>
      <c r="H17" s="86"/>
    </row>
    <row r="19" spans="2:4" ht="21">
      <c r="B19" s="84" t="s">
        <v>82</v>
      </c>
      <c r="C19" s="84"/>
      <c r="D19" s="84"/>
    </row>
  </sheetData>
  <sheetProtection/>
  <mergeCells count="10">
    <mergeCell ref="B19:D19"/>
    <mergeCell ref="B11:H11"/>
    <mergeCell ref="B14:H15"/>
    <mergeCell ref="B16:H17"/>
    <mergeCell ref="B5:H5"/>
    <mergeCell ref="B6:H6"/>
    <mergeCell ref="B7:H7"/>
    <mergeCell ref="B8:H8"/>
    <mergeCell ref="B9:H10"/>
    <mergeCell ref="B12:H13"/>
  </mergeCells>
  <hyperlinks>
    <hyperlink ref="B19" location="Game!A1" display="Return to the gam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 Services</cp:lastModifiedBy>
  <cp:lastPrinted>2007-07-25T11:42:37Z</cp:lastPrinted>
  <dcterms:created xsi:type="dcterms:W3CDTF">2007-06-06T10:45:15Z</dcterms:created>
  <dcterms:modified xsi:type="dcterms:W3CDTF">2010-06-22T09:53:17Z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